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S:\ABS\DFS\DFS Notify\"/>
    </mc:Choice>
  </mc:AlternateContent>
  <xr:revisionPtr revIDLastSave="0" documentId="8_{8792D0B7-B2DF-49B1-9807-AF7C2B1951F8}" xr6:coauthVersionLast="47" xr6:coauthVersionMax="47" xr10:uidLastSave="{00000000-0000-0000-0000-000000000000}"/>
  <bookViews>
    <workbookView xWindow="-120" yWindow="-120" windowWidth="29040" windowHeight="15840" tabRatio="731" xr2:uid="{00000000-000D-0000-FFFF-FFFF00000000}"/>
  </bookViews>
  <sheets>
    <sheet name="Sec A-F" sheetId="1" r:id="rId1"/>
    <sheet name="Section G (Unres.)" sheetId="14" r:id="rId2"/>
    <sheet name="Section G (Res.)" sheetId="15" r:id="rId3"/>
    <sheet name="Section G (Comb.)" sheetId="16" r:id="rId4"/>
    <sheet name="Sec H (MYP)" sheetId="3" r:id="rId5"/>
    <sheet name="Sec H1 (Assumptions)" sheetId="17" r:id="rId6"/>
    <sheet name="Section I" sheetId="5" r:id="rId7"/>
    <sheet name="Section J" sheetId="6" r:id="rId8"/>
    <sheet name="Section K" sheetId="7" r:id="rId9"/>
    <sheet name="Section L" sheetId="9" r:id="rId10"/>
    <sheet name="Section M" sheetId="11" r:id="rId11"/>
  </sheets>
  <definedNames>
    <definedName name="_25261XXX">'Sec H1 (Assumptions)'!$C$22</definedName>
    <definedName name="_25262XXX">'Sec H1 (Assumptions)'!$D$22</definedName>
    <definedName name="_25263XXX">'Sec H1 (Assumptions)'!$E$22</definedName>
    <definedName name="_25264XXX">'Sec H1 (Assumptions)'!$F$22</definedName>
    <definedName name="_25265XXX">'Sec H1 (Assumptions)'!$G$22</definedName>
    <definedName name="_25266XXX">'Sec H1 (Assumptions)'!$H$22</definedName>
    <definedName name="_2526Contr">'Sec H1 (Assumptions)'!$Q$22</definedName>
    <definedName name="_2526Federal">'Sec H1 (Assumptions)'!$N$22</definedName>
    <definedName name="_2526Indirect">'Sec H1 (Assumptions)'!$J$22</definedName>
    <definedName name="_2526LCFF">'Sec H1 (Assumptions)'!$M$22</definedName>
    <definedName name="_2526Local">'Sec H1 (Assumptions)'!$P$22</definedName>
    <definedName name="_2526Other">'Sec H1 (Assumptions)'!$I$22</definedName>
    <definedName name="_2526State">'Sec H1 (Assumptions)'!$O$22</definedName>
    <definedName name="_2526XferIn">'Sec H1 (Assumptions)'!$R$22</definedName>
    <definedName name="_2526XferOut">'Sec H1 (Assumptions)'!$K$22</definedName>
    <definedName name="_26271XXX">'Sec H1 (Assumptions)'!$C$39</definedName>
    <definedName name="_26272XXX">'Sec H1 (Assumptions)'!$D$39</definedName>
    <definedName name="_26273XXX">'Sec H1 (Assumptions)'!$E$39</definedName>
    <definedName name="_26274XXX">'Sec H1 (Assumptions)'!$F$39</definedName>
    <definedName name="_26275XXX">'Sec H1 (Assumptions)'!$G$39</definedName>
    <definedName name="_26276XXX">'Sec H1 (Assumptions)'!$H$39</definedName>
    <definedName name="_2627Contr">'Sec H1 (Assumptions)'!$Q$39</definedName>
    <definedName name="_2627Federal">'Sec H1 (Assumptions)'!$N$39</definedName>
    <definedName name="_2627Indirect">'Sec H1 (Assumptions)'!$J$39</definedName>
    <definedName name="_2627LCFF">'Sec H1 (Assumptions)'!$M$39</definedName>
    <definedName name="_2627Local">'Sec H1 (Assumptions)'!$P$39</definedName>
    <definedName name="_2627Other">'Sec H1 (Assumptions)'!$I$39</definedName>
    <definedName name="_2627State">'Sec H1 (Assumptions)'!$O$39</definedName>
    <definedName name="_2627XferIn">'Sec H1 (Assumptions)'!$R$39</definedName>
    <definedName name="_2627XferOut">'Sec H1 (Assumptions)'!$K$39</definedName>
    <definedName name="_RB1XXX">'Sec H1 (Assumptions)'!$C$5</definedName>
    <definedName name="_RB2xxx">'Sec H1 (Assumptions)'!$D$5</definedName>
    <definedName name="_RB3xxx">'Sec H1 (Assumptions)'!$E$5</definedName>
    <definedName name="_RB4xxx">'Sec H1 (Assumptions)'!$F$5</definedName>
    <definedName name="_RB5xxx">'Sec H1 (Assumptions)'!$G$5</definedName>
    <definedName name="_RB6xxx">'Sec H1 (Assumptions)'!$H$5</definedName>
    <definedName name="_RBContri">'Sec H1 (Assumptions)'!$Q$5</definedName>
    <definedName name="_RBFederal">'Sec H1 (Assumptions)'!$N$5</definedName>
    <definedName name="_RBIndirect">'Sec H1 (Assumptions)'!$J$5</definedName>
    <definedName name="_RBLCFF">'Sec H1 (Assumptions)'!$M$5</definedName>
    <definedName name="_RBLocal">'Sec H1 (Assumptions)'!$P$5</definedName>
    <definedName name="_RBOther">'Sec H1 (Assumptions)'!$I$5</definedName>
    <definedName name="_RBState">'Sec H1 (Assumptions)'!$O$5</definedName>
    <definedName name="_RBXferIn">'Sec H1 (Assumptions)'!$R$5</definedName>
    <definedName name="_RBXferOut">'Sec H1 (Assumptions)'!$K$5</definedName>
    <definedName name="_xlnm.Print_Area" localSheetId="0">'Sec A-F'!$A$1:$G$97</definedName>
    <definedName name="_xlnm.Print_Area" localSheetId="5">'Sec H1 (Assumptions)'!$A$1:$S$39</definedName>
    <definedName name="_xlnm.Print_Area" localSheetId="3">'Section G (Comb.)'!$A$1:$F$43</definedName>
    <definedName name="_xlnm.Print_Area" localSheetId="2">'Section G (Res.)'!$A$1:$F$43</definedName>
    <definedName name="_xlnm.Print_Area" localSheetId="1">'Section G (Unres.)'!$A$1:$F$43</definedName>
    <definedName name="_xlnm.Print_Titles" localSheetId="5">'Sec H1 (Assumptions)'!$1:$4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 l="1"/>
  <c r="S38" i="17"/>
  <c r="L38" i="17"/>
  <c r="S37" i="17"/>
  <c r="L37" i="17"/>
  <c r="S36" i="17"/>
  <c r="L36" i="17"/>
  <c r="S35" i="17"/>
  <c r="L35" i="17"/>
  <c r="S34" i="17"/>
  <c r="L34" i="17"/>
  <c r="S33" i="17"/>
  <c r="L33" i="17"/>
  <c r="S31" i="17"/>
  <c r="L31" i="17"/>
  <c r="S30" i="17"/>
  <c r="L30" i="17"/>
  <c r="S29" i="17"/>
  <c r="L29" i="17"/>
  <c r="S28" i="17"/>
  <c r="L28" i="17"/>
  <c r="S27" i="17"/>
  <c r="L27" i="17"/>
  <c r="S26" i="17"/>
  <c r="L26" i="17"/>
  <c r="S25" i="17"/>
  <c r="L25" i="17"/>
  <c r="S23" i="17"/>
  <c r="L23" i="17"/>
  <c r="S21" i="17"/>
  <c r="L21" i="17"/>
  <c r="S20" i="17"/>
  <c r="L20" i="17"/>
  <c r="S19" i="17"/>
  <c r="L19" i="17"/>
  <c r="S18" i="17"/>
  <c r="L18" i="17"/>
  <c r="S17" i="17"/>
  <c r="L17" i="17"/>
  <c r="S16" i="17"/>
  <c r="L16" i="17"/>
  <c r="S14" i="17"/>
  <c r="L14" i="17"/>
  <c r="S13" i="17"/>
  <c r="L13" i="17"/>
  <c r="S12" i="17"/>
  <c r="L12" i="17"/>
  <c r="S11" i="17"/>
  <c r="L11" i="17"/>
  <c r="S10" i="17"/>
  <c r="L10" i="17"/>
  <c r="S9" i="17"/>
  <c r="L9" i="17"/>
  <c r="S8" i="17"/>
  <c r="L8" i="17"/>
  <c r="S6" i="17"/>
  <c r="L6" i="17"/>
  <c r="I11" i="3" l="1"/>
  <c r="G11" i="3"/>
  <c r="D2" i="11" l="1"/>
  <c r="D2" i="9"/>
  <c r="F1" i="3"/>
  <c r="C59" i="1"/>
  <c r="F59" i="1"/>
  <c r="G59" i="1"/>
  <c r="H16" i="3"/>
  <c r="I16" i="3" s="1"/>
  <c r="E30" i="1"/>
  <c r="E26" i="1"/>
  <c r="E25" i="16"/>
  <c r="D25" i="16"/>
  <c r="C25" i="16"/>
  <c r="F25" i="15"/>
  <c r="F25" i="14"/>
  <c r="C37" i="16"/>
  <c r="D37" i="16"/>
  <c r="F37" i="16" s="1"/>
  <c r="J46" i="3" s="1"/>
  <c r="C25" i="5" s="1"/>
  <c r="E37" i="16"/>
  <c r="C15" i="16"/>
  <c r="D15" i="16"/>
  <c r="E15" i="16"/>
  <c r="C16" i="16"/>
  <c r="D16" i="16"/>
  <c r="E16" i="16"/>
  <c r="C17" i="16"/>
  <c r="D17" i="16"/>
  <c r="E17" i="16"/>
  <c r="F17" i="16" s="1"/>
  <c r="J21" i="3" s="1"/>
  <c r="E5" i="17" s="1"/>
  <c r="C18" i="16"/>
  <c r="D18" i="16"/>
  <c r="E18" i="16"/>
  <c r="C19" i="16"/>
  <c r="D19" i="16"/>
  <c r="D23" i="16" s="1"/>
  <c r="D28" i="16" s="1"/>
  <c r="E19" i="16"/>
  <c r="F19" i="16" s="1"/>
  <c r="J23" i="3" s="1"/>
  <c r="G5" i="17" s="1"/>
  <c r="C20" i="16"/>
  <c r="D20" i="16"/>
  <c r="E20" i="16"/>
  <c r="F20" i="16" s="1"/>
  <c r="J24" i="3" s="1"/>
  <c r="C21" i="16"/>
  <c r="D21" i="16"/>
  <c r="F21" i="16"/>
  <c r="J25" i="3" s="1"/>
  <c r="I5" i="17" s="1"/>
  <c r="E21" i="16"/>
  <c r="C22" i="16"/>
  <c r="D22" i="16"/>
  <c r="E22" i="16"/>
  <c r="F22" i="16" s="1"/>
  <c r="J26" i="3" s="1"/>
  <c r="C27" i="16"/>
  <c r="D27" i="16"/>
  <c r="E27" i="16"/>
  <c r="D25" i="5"/>
  <c r="C30" i="16"/>
  <c r="F30" i="16" s="1"/>
  <c r="C9" i="16"/>
  <c r="D9" i="16"/>
  <c r="E9" i="16"/>
  <c r="C10" i="16"/>
  <c r="D10" i="16"/>
  <c r="E10" i="16"/>
  <c r="F10" i="16" s="1"/>
  <c r="C11" i="16"/>
  <c r="D11" i="16"/>
  <c r="E11" i="16"/>
  <c r="F11" i="16" s="1"/>
  <c r="J13" i="3" s="1"/>
  <c r="O5" i="17" s="1"/>
  <c r="C12" i="16"/>
  <c r="D12" i="16"/>
  <c r="E12" i="16"/>
  <c r="C26" i="16"/>
  <c r="D26" i="16"/>
  <c r="E26" i="16"/>
  <c r="E25" i="5"/>
  <c r="E10" i="11"/>
  <c r="C33" i="16"/>
  <c r="D33" i="16"/>
  <c r="E33" i="16"/>
  <c r="F33" i="16"/>
  <c r="C34" i="16"/>
  <c r="D34" i="16"/>
  <c r="F34" i="16" s="1"/>
  <c r="J43" i="3" s="1"/>
  <c r="E34" i="16"/>
  <c r="C35" i="16"/>
  <c r="D35" i="16"/>
  <c r="E35" i="16"/>
  <c r="F35" i="16" s="1"/>
  <c r="J44" i="3" s="1"/>
  <c r="C36" i="16"/>
  <c r="D36" i="16"/>
  <c r="F36" i="16" s="1"/>
  <c r="J45" i="3" s="1"/>
  <c r="E36" i="16"/>
  <c r="C13" i="15"/>
  <c r="C29" i="15" s="1"/>
  <c r="C31" i="15" s="1"/>
  <c r="C38" i="15" s="1"/>
  <c r="C23" i="15"/>
  <c r="C28" i="15"/>
  <c r="C13" i="14"/>
  <c r="C29" i="14"/>
  <c r="C31" i="14" s="1"/>
  <c r="C38" i="14" s="1"/>
  <c r="C23" i="14"/>
  <c r="C28" i="14"/>
  <c r="D13" i="15"/>
  <c r="D23" i="15"/>
  <c r="D28" i="15"/>
  <c r="D29" i="15" s="1"/>
  <c r="D31" i="15" s="1"/>
  <c r="D38" i="15" s="1"/>
  <c r="D13" i="14"/>
  <c r="D29" i="14" s="1"/>
  <c r="D31" i="14" s="1"/>
  <c r="D38" i="14" s="1"/>
  <c r="D38" i="16" s="1"/>
  <c r="D23" i="14"/>
  <c r="D28" i="14" s="1"/>
  <c r="E13" i="15"/>
  <c r="E29" i="15" s="1"/>
  <c r="E31" i="15" s="1"/>
  <c r="E38" i="15" s="1"/>
  <c r="E23" i="15"/>
  <c r="E28" i="15"/>
  <c r="E13" i="14"/>
  <c r="E23" i="14"/>
  <c r="E28" i="14" s="1"/>
  <c r="F11" i="11"/>
  <c r="C26" i="6"/>
  <c r="H28" i="3"/>
  <c r="H33" i="3" s="1"/>
  <c r="F28" i="3"/>
  <c r="F16" i="3"/>
  <c r="G16" i="3" s="1"/>
  <c r="E28" i="3"/>
  <c r="E33" i="3"/>
  <c r="E16" i="3"/>
  <c r="F10" i="14"/>
  <c r="F34" i="14"/>
  <c r="F34" i="15"/>
  <c r="F9" i="15"/>
  <c r="F13" i="15" s="1"/>
  <c r="F10" i="15"/>
  <c r="F11" i="15"/>
  <c r="F12" i="15"/>
  <c r="F15" i="15"/>
  <c r="F23" i="15" s="1"/>
  <c r="F28" i="15" s="1"/>
  <c r="F16" i="15"/>
  <c r="F17" i="15"/>
  <c r="F18" i="15"/>
  <c r="F19" i="15"/>
  <c r="F20" i="15"/>
  <c r="F21" i="15"/>
  <c r="F22" i="15"/>
  <c r="F26" i="15"/>
  <c r="F27" i="15"/>
  <c r="F30" i="15"/>
  <c r="F33" i="15"/>
  <c r="F35" i="15"/>
  <c r="F36" i="15"/>
  <c r="F37" i="15"/>
  <c r="F9" i="14"/>
  <c r="F11" i="14"/>
  <c r="F12" i="14"/>
  <c r="F15" i="14"/>
  <c r="F16" i="14"/>
  <c r="F17" i="14"/>
  <c r="F18" i="14"/>
  <c r="F19" i="14"/>
  <c r="F20" i="14"/>
  <c r="F21" i="14"/>
  <c r="F22" i="14"/>
  <c r="F26" i="1"/>
  <c r="G33" i="1"/>
  <c r="G54" i="1"/>
  <c r="G65" i="1"/>
  <c r="C33" i="1"/>
  <c r="C54" i="1"/>
  <c r="C65" i="1" s="1"/>
  <c r="E33" i="1"/>
  <c r="E54" i="1"/>
  <c r="E65" i="1" s="1"/>
  <c r="F33" i="1"/>
  <c r="G34" i="1" s="1"/>
  <c r="E50" i="1"/>
  <c r="E51" i="1"/>
  <c r="E46" i="1"/>
  <c r="G30" i="1"/>
  <c r="F36" i="14"/>
  <c r="F37" i="14"/>
  <c r="F35" i="14"/>
  <c r="F33" i="14"/>
  <c r="F26" i="14"/>
  <c r="F27" i="14"/>
  <c r="F30" i="14"/>
  <c r="D1" i="11"/>
  <c r="D1" i="9"/>
  <c r="C27" i="7"/>
  <c r="C14" i="7"/>
  <c r="I19" i="3"/>
  <c r="G19" i="3"/>
  <c r="G50" i="1"/>
  <c r="G51" i="1"/>
  <c r="F50" i="1"/>
  <c r="F51" i="1"/>
  <c r="G46" i="1"/>
  <c r="F46" i="1"/>
  <c r="G42" i="1"/>
  <c r="F42" i="1"/>
  <c r="E42" i="1"/>
  <c r="G40" i="1"/>
  <c r="F40" i="1"/>
  <c r="E40" i="1"/>
  <c r="G38" i="1"/>
  <c r="F38" i="1"/>
  <c r="E38" i="1"/>
  <c r="F30" i="1"/>
  <c r="G26" i="1"/>
  <c r="G25" i="3"/>
  <c r="I32" i="3"/>
  <c r="I31" i="3"/>
  <c r="I26" i="3"/>
  <c r="I25" i="3"/>
  <c r="I24" i="3"/>
  <c r="I23" i="3"/>
  <c r="I22" i="3"/>
  <c r="I21" i="3"/>
  <c r="I20" i="3"/>
  <c r="I14" i="3"/>
  <c r="I13" i="3"/>
  <c r="I12" i="3"/>
  <c r="G32" i="3"/>
  <c r="G31" i="3"/>
  <c r="G26" i="3"/>
  <c r="G24" i="3"/>
  <c r="G23" i="3"/>
  <c r="G22" i="3"/>
  <c r="G21" i="3"/>
  <c r="G20" i="3"/>
  <c r="G14" i="3"/>
  <c r="G13" i="3"/>
  <c r="G12" i="3"/>
  <c r="J42" i="3"/>
  <c r="C13" i="16"/>
  <c r="C16" i="5"/>
  <c r="C23" i="16"/>
  <c r="C28" i="16" s="1"/>
  <c r="C29" i="16" s="1"/>
  <c r="C31" i="16" s="1"/>
  <c r="G28" i="3"/>
  <c r="D13" i="16"/>
  <c r="D29" i="16" s="1"/>
  <c r="D31" i="16" s="1"/>
  <c r="E35" i="3"/>
  <c r="E39" i="3"/>
  <c r="E34" i="1"/>
  <c r="F34" i="1"/>
  <c r="E55" i="1"/>
  <c r="E47" i="3"/>
  <c r="E48" i="3"/>
  <c r="F38" i="3"/>
  <c r="I38" i="3" s="1"/>
  <c r="G38" i="3"/>
  <c r="E49" i="3"/>
  <c r="F27" i="16" l="1"/>
  <c r="J32" i="3" s="1"/>
  <c r="K5" i="17" s="1"/>
  <c r="F26" i="16"/>
  <c r="J31" i="3" s="1"/>
  <c r="R5" i="17" s="1"/>
  <c r="F25" i="16"/>
  <c r="K26" i="3"/>
  <c r="J5" i="17"/>
  <c r="K24" i="3"/>
  <c r="H5" i="17"/>
  <c r="K23" i="3"/>
  <c r="F18" i="16"/>
  <c r="J22" i="3" s="1"/>
  <c r="F5" i="17" s="1"/>
  <c r="E23" i="16"/>
  <c r="E28" i="16" s="1"/>
  <c r="F16" i="16"/>
  <c r="J20" i="3" s="1"/>
  <c r="D5" i="17" s="1"/>
  <c r="F23" i="14"/>
  <c r="F28" i="14" s="1"/>
  <c r="F15" i="16"/>
  <c r="F12" i="16"/>
  <c r="J14" i="3" s="1"/>
  <c r="P5" i="17" s="1"/>
  <c r="E13" i="16"/>
  <c r="F13" i="14"/>
  <c r="F9" i="16"/>
  <c r="J11" i="3" s="1"/>
  <c r="M5" i="17" s="1"/>
  <c r="E29" i="14"/>
  <c r="E31" i="14" s="1"/>
  <c r="E38" i="14" s="1"/>
  <c r="E38" i="16" s="1"/>
  <c r="I28" i="3"/>
  <c r="H35" i="3"/>
  <c r="H39" i="3" s="1"/>
  <c r="J38" i="3"/>
  <c r="K32" i="3"/>
  <c r="F38" i="15"/>
  <c r="J12" i="3"/>
  <c r="N5" i="17" s="1"/>
  <c r="K13" i="3"/>
  <c r="J19" i="3"/>
  <c r="C5" i="17" s="1"/>
  <c r="K25" i="3"/>
  <c r="C38" i="16"/>
  <c r="E66" i="1"/>
  <c r="K31" i="3"/>
  <c r="K11" i="3"/>
  <c r="K21" i="3"/>
  <c r="F29" i="15"/>
  <c r="F31" i="15" s="1"/>
  <c r="G55" i="1"/>
  <c r="F54" i="1"/>
  <c r="F33" i="3"/>
  <c r="I33" i="3" s="1"/>
  <c r="C22" i="17"/>
  <c r="K22" i="3" l="1"/>
  <c r="K14" i="3"/>
  <c r="F29" i="14"/>
  <c r="F31" i="14" s="1"/>
  <c r="F38" i="14"/>
  <c r="F23" i="16"/>
  <c r="F28" i="16" s="1"/>
  <c r="K20" i="3"/>
  <c r="E29" i="16"/>
  <c r="E31" i="16" s="1"/>
  <c r="F13" i="16"/>
  <c r="F38" i="16"/>
  <c r="J47" i="3" s="1"/>
  <c r="C29" i="5" s="1"/>
  <c r="C37" i="5" s="1"/>
  <c r="C41" i="5" s="1"/>
  <c r="K12" i="3"/>
  <c r="K19" i="3"/>
  <c r="J28" i="3"/>
  <c r="F35" i="3"/>
  <c r="G33" i="3"/>
  <c r="F55" i="1"/>
  <c r="F65" i="1"/>
  <c r="H47" i="3"/>
  <c r="K38" i="3"/>
  <c r="J16" i="3"/>
  <c r="F29" i="16" l="1"/>
  <c r="F31" i="16" s="1"/>
  <c r="J48" i="3"/>
  <c r="G35" i="3"/>
  <c r="F39" i="3"/>
  <c r="I35" i="3"/>
  <c r="K28" i="3"/>
  <c r="J33" i="3"/>
  <c r="J35" i="3" s="1"/>
  <c r="K16" i="3"/>
  <c r="H48" i="3"/>
  <c r="H49" i="3"/>
  <c r="F66" i="1"/>
  <c r="G66" i="1"/>
  <c r="K35" i="3" l="1"/>
  <c r="J39" i="3"/>
  <c r="F47" i="3"/>
  <c r="G39" i="3"/>
  <c r="I39" i="3"/>
  <c r="J49" i="3"/>
  <c r="K33" i="3"/>
  <c r="L38" i="3" l="1"/>
  <c r="K39" i="3"/>
  <c r="F48" i="3"/>
  <c r="F49" i="3"/>
  <c r="M38" i="3" l="1"/>
  <c r="L19" i="3" l="1"/>
  <c r="C39" i="17"/>
  <c r="N19" i="3" l="1"/>
  <c r="O19" i="3" s="1"/>
  <c r="M19" i="3"/>
  <c r="D22" i="17"/>
  <c r="L20" i="3" l="1"/>
  <c r="D39" i="17"/>
  <c r="M20" i="3" l="1"/>
  <c r="N20" i="3"/>
  <c r="O20" i="3" l="1"/>
  <c r="L5" i="17" s="1"/>
  <c r="E22" i="17"/>
  <c r="L21" i="3" l="1"/>
  <c r="E39" i="17"/>
  <c r="N21" i="3" l="1"/>
  <c r="O21" i="3" s="1"/>
  <c r="M21" i="3"/>
  <c r="F22" i="17"/>
  <c r="L22" i="3" l="1"/>
  <c r="M22" i="3" s="1"/>
  <c r="F39" i="17"/>
  <c r="N22" i="3" l="1"/>
  <c r="O22" i="3" l="1"/>
  <c r="G22" i="17"/>
  <c r="L23" i="3" l="1"/>
  <c r="G39" i="17"/>
  <c r="N23" i="3" l="1"/>
  <c r="O23" i="3" s="1"/>
  <c r="M23" i="3"/>
  <c r="H22" i="17"/>
  <c r="L24" i="3" l="1"/>
  <c r="M24" i="3" s="1"/>
  <c r="H39" i="17"/>
  <c r="N24" i="3" l="1"/>
  <c r="O24" i="3" l="1"/>
  <c r="I22" i="17"/>
  <c r="L25" i="3" l="1"/>
  <c r="I39" i="17"/>
  <c r="N25" i="3" l="1"/>
  <c r="M25" i="3"/>
  <c r="O25" i="3"/>
  <c r="J22" i="17"/>
  <c r="L26" i="3" l="1"/>
  <c r="M26" i="3" s="1"/>
  <c r="J39" i="17"/>
  <c r="L28" i="3" l="1"/>
  <c r="M28" i="3" s="1"/>
  <c r="N26" i="3"/>
  <c r="N28" i="3" s="1"/>
  <c r="O28" i="3" l="1"/>
  <c r="O26" i="3"/>
  <c r="K22" i="17"/>
  <c r="K39" i="17"/>
  <c r="L39" i="17" l="1"/>
  <c r="N32" i="3"/>
  <c r="L22" i="17"/>
  <c r="L32" i="3"/>
  <c r="L33" i="3" s="1"/>
  <c r="M32" i="3" l="1"/>
  <c r="M33" i="3"/>
  <c r="D8" i="5"/>
  <c r="D16" i="5" s="1"/>
  <c r="O32" i="3"/>
  <c r="N33" i="3"/>
  <c r="O33" i="3" l="1"/>
  <c r="E8" i="5"/>
  <c r="E16" i="5" s="1"/>
  <c r="M22" i="17"/>
  <c r="L11" i="3" l="1"/>
  <c r="M11" i="3" s="1"/>
  <c r="M39" i="17"/>
  <c r="N11" i="3" l="1"/>
  <c r="O11" i="3" s="1"/>
  <c r="N22" i="17"/>
  <c r="L12" i="3" l="1"/>
  <c r="M12" i="3" s="1"/>
  <c r="N39" i="17"/>
  <c r="N12" i="3" l="1"/>
  <c r="O12" i="3" s="1"/>
  <c r="O22" i="17"/>
  <c r="L13" i="3" l="1"/>
  <c r="M13" i="3" s="1"/>
  <c r="O39" i="17"/>
  <c r="N13" i="3" l="1"/>
  <c r="O13" i="3"/>
  <c r="P22" i="17"/>
  <c r="P39" i="17"/>
  <c r="N14" i="3" l="1"/>
  <c r="L14" i="3"/>
  <c r="M14" i="3" s="1"/>
  <c r="L16" i="3" l="1"/>
  <c r="M16" i="3" s="1"/>
  <c r="N16" i="3"/>
  <c r="O14" i="3"/>
  <c r="O16" i="3" l="1"/>
  <c r="R22" i="17"/>
  <c r="L31" i="3" l="1"/>
  <c r="L35" i="3" s="1"/>
  <c r="M35" i="3" s="1"/>
  <c r="R39" i="17"/>
  <c r="N31" i="3" l="1"/>
  <c r="O31" i="3" s="1"/>
  <c r="L39" i="3"/>
  <c r="N38" i="3" s="1"/>
  <c r="M31" i="3"/>
  <c r="N35" i="3"/>
  <c r="O35" i="3" s="1"/>
  <c r="M39" i="3" l="1"/>
  <c r="L47" i="3"/>
  <c r="D29" i="5"/>
  <c r="D37" i="5" s="1"/>
  <c r="D41" i="5" s="1"/>
  <c r="L49" i="3"/>
  <c r="L48" i="3"/>
  <c r="N39" i="3"/>
  <c r="O38" i="3"/>
  <c r="O39" i="3" l="1"/>
  <c r="N47" i="3"/>
  <c r="E29" i="5" l="1"/>
  <c r="E37" i="5" s="1"/>
  <c r="E41" i="5" s="1"/>
  <c r="N49" i="3"/>
  <c r="N48" i="3"/>
  <c r="S5" i="17"/>
  <c r="Q22" i="17"/>
  <c r="S22" i="17" l="1"/>
  <c r="Q39" i="17"/>
  <c r="S39" i="17" l="1"/>
</calcChain>
</file>

<file path=xl/sharedStrings.xml><?xml version="1.0" encoding="utf-8"?>
<sst xmlns="http://schemas.openxmlformats.org/spreadsheetml/2006/main" count="532" uniqueCount="300">
  <si>
    <t>Current Year</t>
  </si>
  <si>
    <t>Year 2</t>
  </si>
  <si>
    <t>Year 3</t>
  </si>
  <si>
    <t xml:space="preserve"> </t>
  </si>
  <si>
    <t>Current Cap:    $________________</t>
  </si>
  <si>
    <t>Proposed Cap: $________________</t>
  </si>
  <si>
    <t>Total Number of Represented Employees</t>
  </si>
  <si>
    <t>(Col. 1)</t>
  </si>
  <si>
    <t>(Col. 2)*</t>
  </si>
  <si>
    <t>Settlement</t>
  </si>
  <si>
    <t>Other Revisions</t>
  </si>
  <si>
    <t>(Col. 4)</t>
  </si>
  <si>
    <t>REVENUES</t>
  </si>
  <si>
    <t>8010-8099</t>
  </si>
  <si>
    <t>Federal Revenue</t>
  </si>
  <si>
    <t>8100-8299</t>
  </si>
  <si>
    <t>Other State Revenue</t>
  </si>
  <si>
    <t>8300-8599</t>
  </si>
  <si>
    <t>Other Local Revenue</t>
  </si>
  <si>
    <t>8600-8799</t>
  </si>
  <si>
    <t>TOTAL REVENUES</t>
  </si>
  <si>
    <t>EXPENDITURES</t>
  </si>
  <si>
    <t>Certificated Salaries</t>
  </si>
  <si>
    <t>Classified Salaries</t>
  </si>
  <si>
    <t>Books and Supplies</t>
  </si>
  <si>
    <t>Capital Outlay</t>
  </si>
  <si>
    <t>TOTAL EXPENDITURES</t>
  </si>
  <si>
    <t>1000-1999</t>
  </si>
  <si>
    <t>2000-2999</t>
  </si>
  <si>
    <t>3000-3999</t>
  </si>
  <si>
    <t>4000-4999</t>
  </si>
  <si>
    <t>5000-5999</t>
  </si>
  <si>
    <t>6000-6999</t>
  </si>
  <si>
    <t>Transfers In and Other Sources</t>
  </si>
  <si>
    <t>Transfers Out and Other Uses</t>
  </si>
  <si>
    <t>TOTAL EXPENDITURES AND USES</t>
  </si>
  <si>
    <t>8910-8979</t>
  </si>
  <si>
    <t>7610-7699</t>
  </si>
  <si>
    <t>BEGINNING BALANCE</t>
  </si>
  <si>
    <t>Percent</t>
  </si>
  <si>
    <t>Revised</t>
  </si>
  <si>
    <t>Prior Year</t>
  </si>
  <si>
    <t>Adopted</t>
  </si>
  <si>
    <t>of</t>
  </si>
  <si>
    <t>Projected</t>
  </si>
  <si>
    <t>Actuals</t>
  </si>
  <si>
    <t>Budget</t>
  </si>
  <si>
    <t>Change</t>
  </si>
  <si>
    <t>over PY</t>
  </si>
  <si>
    <t>Benefits</t>
  </si>
  <si>
    <t>Books &amp; Supplies</t>
  </si>
  <si>
    <t>Contracts &amp; Services</t>
  </si>
  <si>
    <t>Other Outgo</t>
  </si>
  <si>
    <t>Support Costs</t>
  </si>
  <si>
    <t>OTHER SOURCES &amp; USES</t>
  </si>
  <si>
    <t>Transfers In &amp; Other Sources</t>
  </si>
  <si>
    <t>Transfers Out &amp; Other Uses</t>
  </si>
  <si>
    <t>FUND BALANCE, RESERVES</t>
  </si>
  <si>
    <t>Beginning Balance</t>
  </si>
  <si>
    <t>Ending Balance</t>
  </si>
  <si>
    <t>Total Ending Balance</t>
  </si>
  <si>
    <t>Federal</t>
  </si>
  <si>
    <t>State</t>
  </si>
  <si>
    <t>Local</t>
  </si>
  <si>
    <t xml:space="preserve">Total </t>
  </si>
  <si>
    <t>1XXX</t>
  </si>
  <si>
    <t>2XXX</t>
  </si>
  <si>
    <t>3XXX</t>
  </si>
  <si>
    <t>4XXX</t>
  </si>
  <si>
    <t>5XXX</t>
  </si>
  <si>
    <t>6XXX</t>
  </si>
  <si>
    <t>80XX</t>
  </si>
  <si>
    <t>81XX-82XX</t>
  </si>
  <si>
    <t>83XX-85XX</t>
  </si>
  <si>
    <t>86XX-87XX</t>
  </si>
  <si>
    <t>State Standard Minimum Unrestricted Fund Reserve</t>
  </si>
  <si>
    <t>1a.</t>
  </si>
  <si>
    <t>1b.</t>
  </si>
  <si>
    <t>1c.</t>
  </si>
  <si>
    <t>2a.</t>
  </si>
  <si>
    <t>2b.</t>
  </si>
  <si>
    <t>2c.</t>
  </si>
  <si>
    <t>Special Reserve Fund for Other Than Capital Outlay</t>
  </si>
  <si>
    <t>2d.</t>
  </si>
  <si>
    <t>2e.</t>
  </si>
  <si>
    <t>Total District Budgeted Unrestricted Reserves</t>
  </si>
  <si>
    <t>Reserve for Economic Uncertainties Percentage</t>
  </si>
  <si>
    <t>Description of the Revision</t>
  </si>
  <si>
    <t>Attached Fund Transfer/</t>
  </si>
  <si>
    <t>Budget Resolution Numbers</t>
  </si>
  <si>
    <t>Amount</t>
  </si>
  <si>
    <t>TOTAL REVISIONS</t>
  </si>
  <si>
    <t>Date Action Taken</t>
  </si>
  <si>
    <t>County Use Only:</t>
  </si>
  <si>
    <t>Major Object Code Series</t>
  </si>
  <si>
    <t>TOTAL YEAR 2</t>
  </si>
  <si>
    <t>TOTAL YEAR 3</t>
  </si>
  <si>
    <t>DISCLOSURE OF COLLECTIVE BARGAINING AGREEMENT</t>
  </si>
  <si>
    <t>Date</t>
  </si>
  <si>
    <r>
      <t>Health/Welfare Benefits</t>
    </r>
    <r>
      <rPr>
        <sz val="8"/>
        <rFont val="Arial"/>
        <family val="2"/>
      </rPr>
      <t xml:space="preserve"> - Increase (Decrease)</t>
    </r>
  </si>
  <si>
    <t>N/A</t>
  </si>
  <si>
    <t>7300-7399</t>
  </si>
  <si>
    <t>7100-7299     7400-7499</t>
  </si>
  <si>
    <t>7610-7629</t>
  </si>
  <si>
    <t>89XX</t>
  </si>
  <si>
    <t>List separately:</t>
  </si>
  <si>
    <t>Certificated</t>
  </si>
  <si>
    <t>Classified</t>
  </si>
  <si>
    <t>1.</t>
  </si>
  <si>
    <t>2.</t>
  </si>
  <si>
    <t>3.</t>
  </si>
  <si>
    <t>4.</t>
  </si>
  <si>
    <t>5.</t>
  </si>
  <si>
    <t>6.</t>
  </si>
  <si>
    <t>7.</t>
  </si>
  <si>
    <t>8.</t>
  </si>
  <si>
    <t>9.</t>
  </si>
  <si>
    <t>10.</t>
  </si>
  <si>
    <r>
      <t>a.  Other Compensation</t>
    </r>
    <r>
      <rPr>
        <sz val="8"/>
        <rFont val="Arial"/>
        <family val="2"/>
      </rPr>
      <t xml:space="preserve"> - Increase (Decrease)</t>
    </r>
  </si>
  <si>
    <t>c.  Applicable Statutory Benefits</t>
  </si>
  <si>
    <r>
      <t xml:space="preserve">Cost of Agreement per </t>
    </r>
    <r>
      <rPr>
        <b/>
        <u/>
        <sz val="8"/>
        <rFont val="Arial"/>
        <family val="2"/>
      </rPr>
      <t>Average</t>
    </r>
    <r>
      <rPr>
        <b/>
        <sz val="8"/>
        <rFont val="Arial"/>
        <family val="2"/>
      </rPr>
      <t xml:space="preserve"> Employee</t>
    </r>
  </si>
  <si>
    <t>to</t>
  </si>
  <si>
    <t>(Date)</t>
  </si>
  <si>
    <t xml:space="preserve">The governing board is to act on this agreement at its meeting on: </t>
  </si>
  <si>
    <t>(School District Name)</t>
  </si>
  <si>
    <t>(Bargaining Unit Name)</t>
  </si>
  <si>
    <r>
      <t>Salary Schedule</t>
    </r>
    <r>
      <rPr>
        <sz val="8"/>
        <rFont val="Arial"/>
        <family val="2"/>
      </rPr>
      <t xml:space="preserve"> - Increase (Decrease)</t>
    </r>
  </si>
  <si>
    <t>(Total of Lines 1 &amp; 2)</t>
  </si>
  <si>
    <t>Base Costs</t>
  </si>
  <si>
    <t>(Describe in Section 12, Page 2)</t>
  </si>
  <si>
    <t>(Describe in Section 13, Page 2)</t>
  </si>
  <si>
    <t>(A)</t>
  </si>
  <si>
    <t>COST PRIOR</t>
  </si>
  <si>
    <t>TO PROPOSED</t>
  </si>
  <si>
    <t>AGREEMENT</t>
  </si>
  <si>
    <t>FISCAL IMPACT OF PROPOSED AGREEMENT</t>
  </si>
  <si>
    <t>% Salary Schedule</t>
  </si>
  <si>
    <t>% Statutory Benefits</t>
  </si>
  <si>
    <t>% Base Costs</t>
  </si>
  <si>
    <t>b.  Changes to Step and Column With Agreement</t>
  </si>
  <si>
    <t>(B)</t>
  </si>
  <si>
    <t>(E)</t>
  </si>
  <si>
    <r>
      <t>Proposed Negotiated Changes in Non-Compensation Items</t>
    </r>
    <r>
      <rPr>
        <sz val="10"/>
        <rFont val="Arial"/>
        <family val="2"/>
      </rPr>
      <t xml:space="preserve"> </t>
    </r>
  </si>
  <si>
    <t>Statutory Benefits</t>
  </si>
  <si>
    <t>(STRS, PERS, FICA, Medicare, etc)</t>
  </si>
  <si>
    <r>
      <t xml:space="preserve">Proposed </t>
    </r>
    <r>
      <rPr>
        <b/>
        <u/>
        <sz val="8"/>
        <rFont val="Arial"/>
        <family val="2"/>
      </rPr>
      <t>Negotiated</t>
    </r>
    <r>
      <rPr>
        <b/>
        <sz val="8"/>
        <rFont val="Arial"/>
        <family val="2"/>
      </rPr>
      <t xml:space="preserve"> Change in Compensation</t>
    </r>
  </si>
  <si>
    <r>
      <t xml:space="preserve">Total Cost of Agreement </t>
    </r>
    <r>
      <rPr>
        <i/>
        <sz val="8"/>
        <rFont val="Arial"/>
        <family val="2"/>
      </rPr>
      <t/>
    </r>
  </si>
  <si>
    <r>
      <t xml:space="preserve">Step and Column Due to Movement
</t>
    </r>
    <r>
      <rPr>
        <i/>
        <sz val="8"/>
        <rFont val="Arial"/>
        <family val="2"/>
      </rPr>
      <t>(Included in Salary Schedule reported on Line 1)</t>
    </r>
  </si>
  <si>
    <t xml:space="preserve"> % from Prior Year</t>
  </si>
  <si>
    <r>
      <t>(</t>
    </r>
    <r>
      <rPr>
        <i/>
        <u/>
        <sz val="8"/>
        <rFont val="Arial"/>
        <family val="2"/>
      </rPr>
      <t>Excludes</t>
    </r>
    <r>
      <rPr>
        <i/>
        <sz val="8"/>
        <rFont val="Arial"/>
        <family val="2"/>
      </rPr>
      <t xml:space="preserve"> Statutory Benefits) (Lines 1, 4a, 4b, &amp; 5)                                             </t>
    </r>
  </si>
  <si>
    <r>
      <t>(</t>
    </r>
    <r>
      <rPr>
        <i/>
        <u/>
        <sz val="8"/>
        <rFont val="Arial"/>
        <family val="2"/>
      </rPr>
      <t>Includes</t>
    </r>
    <r>
      <rPr>
        <i/>
        <sz val="8"/>
        <rFont val="Arial"/>
        <family val="2"/>
      </rPr>
      <t xml:space="preserve"> Statutory Benefits) (Lines 3, 4, &amp; 5)                                             </t>
    </r>
  </si>
  <si>
    <t>14.  Does this unit have a negotiated cap for health and welfare benefits?</t>
  </si>
  <si>
    <t>yes           no</t>
  </si>
  <si>
    <t>Please discuss proposed changes in non-compensation items such as class size adjustments, staff development days, teacher prep time, classified staffing ratios, etc.</t>
  </si>
  <si>
    <r>
      <t>Proposed Contingency Language</t>
    </r>
    <r>
      <rPr>
        <sz val="10"/>
        <rFont val="Arial"/>
        <family val="2"/>
      </rPr>
      <t xml:space="preserve"> </t>
    </r>
  </si>
  <si>
    <t xml:space="preserve">Impact on Deficit Spending </t>
  </si>
  <si>
    <t>Adjustments</t>
  </si>
  <si>
    <t>Budget Prior to</t>
  </si>
  <si>
    <t>Employee Benefits</t>
  </si>
  <si>
    <t>INCREASE (DECREASE) IN FUND BALANCE</t>
  </si>
  <si>
    <t>ENDING BALANCE</t>
  </si>
  <si>
    <t>COMPONENTS OF ENDING BALANCE</t>
  </si>
  <si>
    <t>9791,9793,9795</t>
  </si>
  <si>
    <t>Resulting from</t>
  </si>
  <si>
    <t>Board-Approved</t>
  </si>
  <si>
    <t>Services &amp; Operating Expenditures</t>
  </si>
  <si>
    <t>CURRENT YEAR OPERATING BUDGET</t>
  </si>
  <si>
    <t xml:space="preserve">Board Approved </t>
  </si>
  <si>
    <t>(Col. 1+2+3)</t>
  </si>
  <si>
    <t xml:space="preserve">(H) Multi-Year Financial Projections    </t>
  </si>
  <si>
    <t>(G) Impact of Proposed Agreement on Current Year General Fund Operating Budget</t>
  </si>
  <si>
    <t>Date_________</t>
  </si>
  <si>
    <t>Combined General Fund</t>
  </si>
  <si>
    <t>Total Revenues</t>
  </si>
  <si>
    <t>Total Expenditures</t>
  </si>
  <si>
    <t>Total Expenditures &amp; Uses</t>
  </si>
  <si>
    <t>NET INCREASE (DECREASE) IN FUND BALANCE</t>
  </si>
  <si>
    <t>Total</t>
  </si>
  <si>
    <t>Exp Change</t>
  </si>
  <si>
    <t>Rev Change</t>
  </si>
  <si>
    <t>(I) Impact of Proposed Agreement on Unrestricted Reserves</t>
  </si>
  <si>
    <t>1. State Reserve Standard Calculation</t>
  </si>
  <si>
    <t>Total Expenditures, Transfers Out, and Uses</t>
  </si>
  <si>
    <t>Unrestricted and Restricted General Fund</t>
  </si>
  <si>
    <t>(Including Cost of Proposed Agreement) for both</t>
  </si>
  <si>
    <t>2.  Budgeted Unrestricted Reserve (After Impact of Proposed Agreement)</t>
  </si>
  <si>
    <t>Unappropriated Amount (Object 9790)</t>
  </si>
  <si>
    <t>Projects Budgeted for Economic Uncertainties</t>
  </si>
  <si>
    <t>3.  Does the district's budgeted unrestricted reserves meet the state standard minimum reserve amount?</t>
  </si>
  <si>
    <t>Year 2:</t>
  </si>
  <si>
    <t>Year 3:</t>
  </si>
  <si>
    <t>Current Year:</t>
  </si>
  <si>
    <t>4.  If no, how does the district plan to restore reserves?</t>
  </si>
  <si>
    <t>yes</t>
  </si>
  <si>
    <t>no</t>
  </si>
  <si>
    <t>(J) Impact of Proposed Agreement on Current Year Operating Budget</t>
  </si>
  <si>
    <t>Itemized Budget Revisions Necessary to Meet Agreement's Cost</t>
  </si>
  <si>
    <t>Please provide an explanation if no budget revisions are necessary.</t>
  </si>
  <si>
    <t>(K) Impact of Proposed Agreement on Subsequent Fiscal Year Budgets</t>
  </si>
  <si>
    <t>Itemized Budget Revisions Included in the Multi-Year Financial Projections to Meet Agreement's Cost</t>
  </si>
  <si>
    <t>County Use Only: Date Action Taken</t>
  </si>
  <si>
    <t>(L) Certification No. 1</t>
  </si>
  <si>
    <t>Signature - District Superintendent</t>
  </si>
  <si>
    <t>Signature - Chief Business Official</t>
  </si>
  <si>
    <t>District Contact Person:</t>
  </si>
  <si>
    <t>Phone:</t>
  </si>
  <si>
    <t>The District Superintendent and Chief Business Official should sign this certification at the time of public disclosure.</t>
  </si>
  <si>
    <t>(M) Certification No. 2</t>
  </si>
  <si>
    <t>Signature - Governing Board Clerk/President</t>
  </si>
  <si>
    <t>The District Superintendent and Governing Board Clerk or President should sign this certification at the time of formal board action on the proposed agreement.</t>
  </si>
  <si>
    <t>In accordance with the requirements of Government Code Section 3547.5, the undersigned hereby certify that the costs incurred under the provisions of the agreement can be met by the district during the term of the agreement, and that the itemized budget revisions necessary to meet such costs, as indicated in sections J and K, are included in the district's budget and multi-year financial projections.</t>
  </si>
  <si>
    <t>The information provided in this document summarizes the financial implications of the proposed agreement and is submitted to the Governing Board for certification and public disclosure of the major provisions of the agreement, in accordance with Government Code Section 3547.5.</t>
  </si>
  <si>
    <t xml:space="preserve">After public disclosure of the major provisions contained in this Collective Bargaining Disclosure, the                    </t>
  </si>
  <si>
    <t xml:space="preserve">District's Governing Board, at its meeting on:  </t>
  </si>
  <si>
    <t>proposed agreement with the following bargaining unit:</t>
  </si>
  <si>
    <t xml:space="preserve">, took action to approve the </t>
  </si>
  <si>
    <t>Nonspendable</t>
  </si>
  <si>
    <t>Restricted</t>
  </si>
  <si>
    <t>Committed</t>
  </si>
  <si>
    <t>Assigned</t>
  </si>
  <si>
    <t>Components of Ending Fund Balance:</t>
  </si>
  <si>
    <t>9711-9719</t>
  </si>
  <si>
    <t>9750-9760</t>
  </si>
  <si>
    <t>General Fund Budgeted as Unassigned/</t>
  </si>
  <si>
    <t>(Fund 17, Object 9789)</t>
  </si>
  <si>
    <t>Total Revised</t>
  </si>
  <si>
    <t>Reserve for Economic Uncertainties</t>
  </si>
  <si>
    <t>Unassigned/Unappropriated</t>
  </si>
  <si>
    <t>Proposed Change in Compensation</t>
  </si>
  <si>
    <t>(Current Budget)</t>
  </si>
  <si>
    <t>COMPENSATION
(ALL FUNDS COMBINED)</t>
  </si>
  <si>
    <t>UNRESTRICTED GENERAL FUND</t>
  </si>
  <si>
    <t>Current Year 
Increase/
(Decrease)</t>
  </si>
  <si>
    <t>Year 2
Increase/
(Decrease)</t>
  </si>
  <si>
    <t>Year 3
Increase/
(Decrease)</t>
  </si>
  <si>
    <t>Indirect/Direct Support Costs</t>
  </si>
  <si>
    <t>OTHER FINANCING SOURCES/USES</t>
  </si>
  <si>
    <t>RESTRICTED GENERAL FUND</t>
  </si>
  <si>
    <t>COMBINED GENERAL FUND</t>
  </si>
  <si>
    <t>% Reserve (9789 and 9790)</t>
  </si>
  <si>
    <t>(Line 1a times Line 1b.  For a district with less than</t>
  </si>
  <si>
    <r>
      <t xml:space="preserve">1,001 ADA, the greater of Line 1a times 1b </t>
    </r>
    <r>
      <rPr>
        <u/>
        <sz val="10"/>
        <rFont val="Arial"/>
        <family val="2"/>
      </rPr>
      <t>or</t>
    </r>
    <r>
      <rPr>
        <sz val="10"/>
        <rFont val="Arial"/>
        <family val="2"/>
      </rPr>
      <t xml:space="preserve"> $60,000)</t>
    </r>
  </si>
  <si>
    <t>General Fund Reserve for Economic Uncertainties</t>
  </si>
  <si>
    <t>(Object 9789)</t>
  </si>
  <si>
    <t>Enter State Standard Minimum Reserve Percentage</t>
  </si>
  <si>
    <t>In accordance with Government Code Section 3547.5, Education Code Section 42142, and the criteria and standards adopted by the State Board of Education.</t>
  </si>
  <si>
    <t>In accordance with California Government Code Section 3547.5, Education Code Section 42142, and the criteria and standards adopted by the State Board of Education.</t>
  </si>
  <si>
    <t>(Col. 3)*</t>
  </si>
  <si>
    <t>*If the total adjustments in Col. 2 do not agree with the Total Cost of Agreement on page 1, Section A, Line 7, please explain the variance below (e.g. partially budgeted, salaries and benefits are budgeted in other funds), and/or explain any revisions included in Col. 3.</t>
  </si>
  <si>
    <t>Please detail proposed contingency language relating to funding restoration, reopening, applicable fiscal years, or other significant provisions.  Please indicate when restoration will occur, if applicable.</t>
  </si>
  <si>
    <t>(Line 2d divided by Line 1a)</t>
  </si>
  <si>
    <t>enter date here</t>
  </si>
  <si>
    <t>(Includes Step and Column reported on Line 8)</t>
  </si>
  <si>
    <t>Contributions</t>
  </si>
  <si>
    <t>8980-8999</t>
  </si>
  <si>
    <t>(Line 1c is less than or equal to Line 2d?)</t>
  </si>
  <si>
    <t>LCFF Sources</t>
  </si>
  <si>
    <t>LCFF</t>
  </si>
  <si>
    <r>
      <t xml:space="preserve">The proposed </t>
    </r>
    <r>
      <rPr>
        <b/>
        <u/>
        <sz val="10"/>
        <rFont val="Arial"/>
        <family val="2"/>
      </rPr>
      <t>new</t>
    </r>
    <r>
      <rPr>
        <sz val="10"/>
        <rFont val="Arial"/>
        <family val="2"/>
      </rPr>
      <t xml:space="preserve"> agreement covers the period from:</t>
    </r>
  </si>
  <si>
    <t>or</t>
  </si>
  <si>
    <r>
      <t xml:space="preserve">The proposed </t>
    </r>
    <r>
      <rPr>
        <b/>
        <u/>
        <sz val="10"/>
        <rFont val="Arial"/>
        <family val="2"/>
      </rPr>
      <t>reopened</t>
    </r>
    <r>
      <rPr>
        <sz val="10"/>
        <rFont val="Arial"/>
        <family val="2"/>
      </rPr>
      <t xml:space="preserve"> agreement covers the period from:</t>
    </r>
  </si>
  <si>
    <t>Yes</t>
  </si>
  <si>
    <t>No</t>
  </si>
  <si>
    <t>Does the bargaining unit remain open, or have contingency reopener language, for salaries or health &amp; welfare benefits in the current fiscal year?</t>
  </si>
  <si>
    <r>
      <t xml:space="preserve">11.  What is the negotiated percentage increase or decrease in compensation?  If the increase in "Year 1" is for less than a full year, indicate the annualized percentage of that increase for "Year  1". </t>
    </r>
    <r>
      <rPr>
        <b/>
        <sz val="10"/>
        <rFont val="Arial"/>
        <family val="2"/>
      </rPr>
      <t>Page 1, Section A, 1.</t>
    </r>
  </si>
  <si>
    <r>
      <t>12.  Are there any other compensation items included in the agreement?  Please explain any changes indicated on</t>
    </r>
    <r>
      <rPr>
        <b/>
        <sz val="10"/>
        <rFont val="Arial"/>
        <family val="2"/>
      </rPr>
      <t xml:space="preserve"> Page 1, Section A, 4a.</t>
    </r>
  </si>
  <si>
    <r>
      <t xml:space="preserve">13.  Is the district adding any steps, columns, or ranges due to the agreement?  Please explain any changes indicated on </t>
    </r>
    <r>
      <rPr>
        <b/>
        <sz val="10"/>
        <rFont val="Arial"/>
        <family val="2"/>
      </rPr>
      <t>Page 1, Section A, 4b.</t>
    </r>
  </si>
  <si>
    <r>
      <t xml:space="preserve">Please describe the district's annual health and welfare cost per employee for this bargaining unit, and indicate the current and proposed cap on </t>
    </r>
    <r>
      <rPr>
        <b/>
        <sz val="10"/>
        <rFont val="Arial"/>
        <family val="2"/>
      </rPr>
      <t>Page 1, Section A, 5.</t>
    </r>
  </si>
  <si>
    <t>(C)</t>
  </si>
  <si>
    <t xml:space="preserve">Will this agreement increase deficit spending in the current or subsequent years? </t>
  </si>
  <si>
    <r>
      <t xml:space="preserve">Instructions to complete this disclosure are provided in the AB1200 Fiscal Oversight Manual Section 800 Collective Bargaining. </t>
    </r>
    <r>
      <rPr>
        <b/>
        <sz val="10"/>
        <color indexed="10"/>
        <rFont val="Arial"/>
        <family val="2"/>
      </rPr>
      <t xml:space="preserve">Please </t>
    </r>
    <r>
      <rPr>
        <b/>
        <u/>
        <sz val="10"/>
        <color indexed="10"/>
        <rFont val="Arial"/>
        <family val="2"/>
      </rPr>
      <t>provide a copy of the tentative agreement</t>
    </r>
    <r>
      <rPr>
        <b/>
        <sz val="10"/>
        <color indexed="10"/>
        <rFont val="Arial"/>
        <family val="2"/>
      </rPr>
      <t xml:space="preserve">, along with this disclosure and your latest LCFF calculator, to RCOE at least ten (10) working days prior to the date the governing board is to take action. </t>
    </r>
    <r>
      <rPr>
        <b/>
        <sz val="10"/>
        <rFont val="Arial"/>
        <family val="2"/>
      </rPr>
      <t>Additionally, please contact DFS retirement prior to any retroactive pay.</t>
    </r>
  </si>
  <si>
    <t>2022-23</t>
  </si>
  <si>
    <t>2023-24</t>
  </si>
  <si>
    <t>2024-25</t>
  </si>
  <si>
    <t>2025-26</t>
  </si>
  <si>
    <t>2025-26 Adjustments</t>
  </si>
  <si>
    <t>2025-26 TOTALS</t>
  </si>
  <si>
    <t>2026-27</t>
  </si>
  <si>
    <t>Multi-Year Financial Projections 2022-23 to 2026-27</t>
  </si>
  <si>
    <r>
      <t>Year 1:</t>
    </r>
    <r>
      <rPr>
        <sz val="10"/>
        <rFont val="Arial"/>
        <family val="2"/>
      </rPr>
      <t xml:space="preserve"> 2024-25</t>
    </r>
  </si>
  <si>
    <r>
      <t>Year 2:</t>
    </r>
    <r>
      <rPr>
        <sz val="10"/>
        <rFont val="Arial"/>
        <family val="2"/>
      </rPr>
      <t xml:space="preserve"> 2025-26</t>
    </r>
  </si>
  <si>
    <r>
      <t xml:space="preserve">Year 3: </t>
    </r>
    <r>
      <rPr>
        <sz val="10"/>
        <rFont val="Arial"/>
        <family val="2"/>
      </rPr>
      <t>2026-27</t>
    </r>
  </si>
  <si>
    <t>2026-27 Adjustments</t>
  </si>
  <si>
    <t>2026-27 TOTALS</t>
  </si>
  <si>
    <t>Multi-Year Financial Projection Assumptions</t>
  </si>
  <si>
    <t>Supplies</t>
  </si>
  <si>
    <t>Services</t>
  </si>
  <si>
    <t>Indirects</t>
  </si>
  <si>
    <t>Interfund Transfers Out</t>
  </si>
  <si>
    <t>Interfund Transfers In</t>
  </si>
  <si>
    <t>Resource Code</t>
  </si>
  <si>
    <t>71000-7299
7400-7499</t>
  </si>
  <si>
    <t>891X</t>
  </si>
  <si>
    <t>Unrestricted Fund - Fund 03</t>
  </si>
  <si>
    <t>e.g. ADA change, LCFF</t>
  </si>
  <si>
    <t>step/column increase</t>
  </si>
  <si>
    <t>negotiations, furlough days</t>
  </si>
  <si>
    <t>one-time expenditures</t>
  </si>
  <si>
    <t>Restricted Fund - Fund 06</t>
  </si>
  <si>
    <t>2024-25 Revised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</si>
</sst>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409]mmmm\ d\,\ yyyy;@"/>
    <numFmt numFmtId="166" formatCode="m/d/yy;@"/>
    <numFmt numFmtId="167" formatCode="mm/dd/yy;@"/>
    <numFmt numFmtId="168" formatCode="0000"/>
    <numFmt numFmtId="169" formatCode="_(* #,##0_);_(* \(#,##0\);_(* &quot;-&quot;??_);_(@_)"/>
  </numFmts>
  <fonts count="36" x14ac:knownFonts="1">
    <font>
      <sz val="10"/>
      <name val="Arial"/>
    </font>
    <font>
      <sz val="10"/>
      <name val="Arial"/>
      <family val="2"/>
    </font>
    <font>
      <sz val="8"/>
      <name val="Arial"/>
      <family val="2"/>
    </font>
    <font>
      <b/>
      <sz val="9"/>
      <name val="Arial"/>
      <family val="2"/>
    </font>
    <font>
      <b/>
      <sz val="8"/>
      <name val="Arial"/>
      <family val="2"/>
    </font>
    <font>
      <sz val="10"/>
      <name val="Arial"/>
      <family val="2"/>
    </font>
    <font>
      <sz val="8"/>
      <name val="Arial"/>
      <family val="2"/>
    </font>
    <font>
      <b/>
      <sz val="8"/>
      <name val="Arial"/>
      <family val="2"/>
    </font>
    <font>
      <b/>
      <u/>
      <sz val="8"/>
      <name val="Arial"/>
      <family val="2"/>
    </font>
    <font>
      <b/>
      <sz val="10"/>
      <name val="Arial"/>
      <family val="2"/>
    </font>
    <font>
      <sz val="9"/>
      <name val="Arial"/>
      <family val="2"/>
    </font>
    <font>
      <b/>
      <sz val="12"/>
      <name val="Arial"/>
      <family val="2"/>
    </font>
    <font>
      <sz val="12"/>
      <name val="Arial"/>
      <family val="2"/>
    </font>
    <font>
      <b/>
      <sz val="12"/>
      <name val="Arial"/>
      <family val="2"/>
    </font>
    <font>
      <b/>
      <sz val="10"/>
      <name val="Arial"/>
      <family val="2"/>
    </font>
    <font>
      <sz val="6"/>
      <name val="Arial"/>
      <family val="2"/>
    </font>
    <font>
      <sz val="9"/>
      <name val="Arial"/>
      <family val="2"/>
    </font>
    <font>
      <i/>
      <sz val="10"/>
      <name val="Arial"/>
      <family val="2"/>
    </font>
    <font>
      <u/>
      <sz val="10"/>
      <name val="Arial"/>
      <family val="2"/>
    </font>
    <font>
      <b/>
      <sz val="14"/>
      <name val="Arial"/>
      <family val="2"/>
    </font>
    <font>
      <i/>
      <sz val="8"/>
      <name val="Arial"/>
      <family val="2"/>
    </font>
    <font>
      <b/>
      <i/>
      <sz val="9"/>
      <name val="Arial"/>
      <family val="2"/>
    </font>
    <font>
      <b/>
      <i/>
      <sz val="10"/>
      <name val="Arial"/>
      <family val="2"/>
    </font>
    <font>
      <i/>
      <u/>
      <sz val="8"/>
      <name val="Arial"/>
      <family val="2"/>
    </font>
    <font>
      <sz val="10"/>
      <name val="Arial"/>
      <family val="2"/>
    </font>
    <font>
      <b/>
      <u/>
      <sz val="10"/>
      <name val="Arial"/>
      <family val="2"/>
    </font>
    <font>
      <b/>
      <sz val="10"/>
      <color indexed="10"/>
      <name val="Arial"/>
      <family val="2"/>
    </font>
    <font>
      <b/>
      <u/>
      <sz val="10"/>
      <color indexed="10"/>
      <name val="Arial"/>
      <family val="2"/>
    </font>
    <font>
      <sz val="10"/>
      <name val="Arial"/>
      <family val="2"/>
    </font>
    <font>
      <sz val="18"/>
      <color theme="3"/>
      <name val="Cambria"/>
      <family val="2"/>
      <scheme val="major"/>
    </font>
    <font>
      <b/>
      <sz val="11"/>
      <color theme="3"/>
      <name val="Calibri"/>
      <family val="2"/>
      <scheme val="minor"/>
    </font>
    <font>
      <b/>
      <sz val="14"/>
      <color rgb="FFFF0000"/>
      <name val="Arial"/>
      <family val="2"/>
    </font>
    <font>
      <b/>
      <sz val="18"/>
      <color theme="3"/>
      <name val="Arial"/>
      <family val="2"/>
    </font>
    <font>
      <b/>
      <sz val="10"/>
      <color theme="3"/>
      <name val="Arial"/>
      <family val="2"/>
    </font>
    <font>
      <b/>
      <sz val="9"/>
      <color rgb="FF0070C0"/>
      <name val="Arial"/>
      <family val="2"/>
    </font>
    <font>
      <b/>
      <sz val="10"/>
      <color theme="0"/>
      <name val="Arial"/>
      <family val="2"/>
    </font>
  </fonts>
  <fills count="11">
    <fill>
      <patternFill patternType="none"/>
    </fill>
    <fill>
      <patternFill patternType="gray125"/>
    </fill>
    <fill>
      <patternFill patternType="gray0625"/>
    </fill>
    <fill>
      <patternFill patternType="solid">
        <fgColor indexed="43"/>
        <bgColor indexed="64"/>
      </patternFill>
    </fill>
    <fill>
      <patternFill patternType="solid">
        <fgColor indexed="23"/>
        <bgColor indexed="64"/>
      </patternFill>
    </fill>
    <fill>
      <patternFill patternType="solid">
        <fgColor indexed="55"/>
        <bgColor indexed="64"/>
      </patternFill>
    </fill>
    <fill>
      <patternFill patternType="solid">
        <fgColor theme="4" tint="0.7999816888943144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106">
    <border>
      <left/>
      <right/>
      <top/>
      <bottom/>
      <diagonal/>
    </border>
    <border>
      <left/>
      <right style="thin">
        <color indexed="64"/>
      </right>
      <top/>
      <bottom/>
      <diagonal/>
    </border>
    <border>
      <left/>
      <right/>
      <top/>
      <bottom style="thick">
        <color indexed="8"/>
      </bottom>
      <diagonal/>
    </border>
    <border>
      <left style="thick">
        <color indexed="8"/>
      </left>
      <right/>
      <top style="thick">
        <color indexed="8"/>
      </top>
      <bottom/>
      <diagonal/>
    </border>
    <border>
      <left/>
      <right/>
      <top style="thick">
        <color indexed="8"/>
      </top>
      <bottom/>
      <diagonal/>
    </border>
    <border>
      <left style="thick">
        <color indexed="8"/>
      </left>
      <right style="thick">
        <color indexed="8"/>
      </right>
      <top style="thick">
        <color indexed="8"/>
      </top>
      <bottom/>
      <diagonal/>
    </border>
    <border>
      <left style="thick">
        <color indexed="8"/>
      </left>
      <right style="thick">
        <color indexed="8"/>
      </right>
      <top style="thick">
        <color indexed="64"/>
      </top>
      <bottom/>
      <diagonal/>
    </border>
    <border>
      <left style="thick">
        <color indexed="8"/>
      </left>
      <right/>
      <top/>
      <bottom/>
      <diagonal/>
    </border>
    <border>
      <left style="thick">
        <color indexed="8"/>
      </left>
      <right style="thick">
        <color indexed="8"/>
      </right>
      <top/>
      <bottom/>
      <diagonal/>
    </border>
    <border>
      <left style="thick">
        <color indexed="64"/>
      </left>
      <right style="thick">
        <color indexed="64"/>
      </right>
      <top/>
      <bottom/>
      <diagonal/>
    </border>
    <border>
      <left style="medium">
        <color indexed="64"/>
      </left>
      <right style="medium">
        <color indexed="64"/>
      </right>
      <top/>
      <bottom/>
      <diagonal/>
    </border>
    <border>
      <left style="thick">
        <color indexed="8"/>
      </left>
      <right/>
      <top/>
      <bottom style="thick">
        <color indexed="8"/>
      </bottom>
      <diagonal/>
    </border>
    <border>
      <left style="thick">
        <color indexed="8"/>
      </left>
      <right style="thick">
        <color indexed="8"/>
      </right>
      <top/>
      <bottom style="thick">
        <color indexed="64"/>
      </bottom>
      <diagonal/>
    </border>
    <border>
      <left/>
      <right style="thick">
        <color indexed="8"/>
      </right>
      <top style="thick">
        <color indexed="8"/>
      </top>
      <bottom/>
      <diagonal/>
    </border>
    <border>
      <left/>
      <right style="thick">
        <color indexed="8"/>
      </right>
      <top/>
      <bottom style="thick">
        <color indexed="8"/>
      </bottom>
      <diagonal/>
    </border>
    <border>
      <left style="thick">
        <color indexed="8"/>
      </left>
      <right style="thick">
        <color indexed="8"/>
      </right>
      <top/>
      <bottom style="thick">
        <color indexed="8"/>
      </bottom>
      <diagonal/>
    </border>
    <border>
      <left style="thin">
        <color indexed="64"/>
      </left>
      <right/>
      <top style="double">
        <color indexed="64"/>
      </top>
      <bottom/>
      <diagonal/>
    </border>
    <border>
      <left style="thin">
        <color indexed="64"/>
      </left>
      <right style="thin">
        <color indexed="64"/>
      </right>
      <top/>
      <bottom/>
      <diagonal/>
    </border>
    <border>
      <left/>
      <right style="double">
        <color indexed="64"/>
      </right>
      <top/>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top/>
      <bottom style="double">
        <color indexed="64"/>
      </bottom>
      <diagonal/>
    </border>
    <border>
      <left/>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right/>
      <top/>
      <bottom style="thin">
        <color indexed="64"/>
      </bottom>
      <diagonal/>
    </border>
    <border>
      <left style="double">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ck">
        <color indexed="64"/>
      </top>
      <bottom/>
      <diagonal/>
    </border>
    <border>
      <left/>
      <right style="thin">
        <color indexed="64"/>
      </right>
      <top style="thin">
        <color indexed="64"/>
      </top>
      <bottom style="thick">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top style="thick">
        <color indexed="64"/>
      </top>
      <bottom/>
      <diagonal/>
    </border>
    <border>
      <left style="thin">
        <color indexed="64"/>
      </left>
      <right style="double">
        <color indexed="64"/>
      </right>
      <top/>
      <bottom style="thin">
        <color indexed="64"/>
      </bottom>
      <diagonal/>
    </border>
    <border>
      <left style="double">
        <color indexed="64"/>
      </left>
      <right/>
      <top style="thick">
        <color indexed="64"/>
      </top>
      <bottom style="thin">
        <color indexed="64"/>
      </bottom>
      <diagonal/>
    </border>
    <border>
      <left style="double">
        <color indexed="64"/>
      </left>
      <right/>
      <top style="thin">
        <color indexed="64"/>
      </top>
      <bottom style="thick">
        <color indexed="64"/>
      </bottom>
      <diagonal/>
    </border>
    <border>
      <left style="double">
        <color indexed="64"/>
      </left>
      <right/>
      <top style="thin">
        <color indexed="64"/>
      </top>
      <bottom style="double">
        <color indexed="64"/>
      </bottom>
      <diagonal/>
    </border>
    <border>
      <left/>
      <right style="thick">
        <color indexed="8"/>
      </right>
      <top/>
      <bottom/>
      <diagonal/>
    </border>
    <border>
      <left style="thick">
        <color indexed="64"/>
      </left>
      <right style="thick">
        <color indexed="64"/>
      </right>
      <top style="thick">
        <color indexed="8"/>
      </top>
      <bottom/>
      <diagonal/>
    </border>
    <border>
      <left style="thick">
        <color indexed="64"/>
      </left>
      <right style="thick">
        <color indexed="64"/>
      </right>
      <top/>
      <bottom style="thick">
        <color indexed="8"/>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style="thin">
        <color indexed="64"/>
      </left>
      <right/>
      <top style="thin">
        <color indexed="64"/>
      </top>
      <bottom style="thin">
        <color indexed="64"/>
      </bottom>
      <diagonal/>
    </border>
    <border>
      <left/>
      <right/>
      <top/>
      <bottom style="thin">
        <color indexed="8"/>
      </bottom>
      <diagonal/>
    </border>
    <border>
      <left style="thin">
        <color indexed="64"/>
      </left>
      <right/>
      <top style="thick">
        <color indexed="64"/>
      </top>
      <bottom/>
      <diagonal/>
    </border>
    <border>
      <left style="thick">
        <color indexed="8"/>
      </left>
      <right style="thick">
        <color indexed="8"/>
      </right>
      <top style="thick">
        <color indexed="8"/>
      </top>
      <bottom style="thick">
        <color indexed="8"/>
      </bottom>
      <diagonal/>
    </border>
    <border>
      <left style="double">
        <color indexed="64"/>
      </left>
      <right style="double">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double">
        <color indexed="64"/>
      </right>
      <top style="thin">
        <color indexed="64"/>
      </top>
      <bottom style="double">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style="thin">
        <color indexed="8"/>
      </bottom>
      <diagonal/>
    </border>
    <border>
      <left/>
      <right/>
      <top style="thin">
        <color indexed="8"/>
      </top>
      <bottom/>
      <diagonal/>
    </border>
    <border>
      <left/>
      <right/>
      <top style="thin">
        <color indexed="8"/>
      </top>
      <bottom style="double">
        <color indexed="64"/>
      </bottom>
      <diagonal/>
    </border>
    <border>
      <left style="thin">
        <color indexed="8"/>
      </left>
      <right style="thin">
        <color indexed="64"/>
      </right>
      <top style="thin">
        <color indexed="8"/>
      </top>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5" fontId="24"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43" fontId="1" fillId="0" borderId="0" applyFont="0" applyFill="0" applyBorder="0" applyAlignment="0" applyProtection="0"/>
  </cellStyleXfs>
  <cellXfs count="582">
    <xf numFmtId="0" fontId="0" fillId="0" borderId="0" xfId="0"/>
    <xf numFmtId="0" fontId="2" fillId="0" borderId="0" xfId="0" applyFont="1"/>
    <xf numFmtId="0" fontId="0" fillId="0" borderId="1" xfId="0" applyBorder="1"/>
    <xf numFmtId="0" fontId="0" fillId="0" borderId="0" xfId="0" applyAlignment="1">
      <alignment horizontal="center"/>
    </xf>
    <xf numFmtId="0" fontId="6" fillId="0" borderId="0" xfId="0" applyFont="1"/>
    <xf numFmtId="0" fontId="6" fillId="0" borderId="0" xfId="0" applyFont="1" applyAlignment="1">
      <alignment horizontal="center"/>
    </xf>
    <xf numFmtId="0" fontId="13" fillId="0" borderId="0" xfId="0" applyFont="1" applyAlignment="1">
      <alignment horizontal="centerContinuous"/>
    </xf>
    <xf numFmtId="0" fontId="7" fillId="0" borderId="0" xfId="0" applyFont="1" applyAlignment="1">
      <alignment horizontal="centerContinuous"/>
    </xf>
    <xf numFmtId="0" fontId="14" fillId="0" borderId="0" xfId="0" applyFont="1" applyAlignment="1">
      <alignment horizontal="centerContinuous"/>
    </xf>
    <xf numFmtId="10" fontId="14" fillId="0" borderId="0" xfId="0" applyNumberFormat="1" applyFont="1" applyAlignment="1">
      <alignment horizontal="centerContinuous"/>
    </xf>
    <xf numFmtId="0" fontId="0" fillId="0" borderId="2" xfId="0" applyBorder="1"/>
    <xf numFmtId="0" fontId="0" fillId="0" borderId="3" xfId="0" applyBorder="1"/>
    <xf numFmtId="0" fontId="0" fillId="0" borderId="4" xfId="0" applyBorder="1"/>
    <xf numFmtId="0" fontId="0" fillId="0" borderId="5" xfId="0" applyBorder="1" applyAlignment="1">
      <alignment horizontal="center"/>
    </xf>
    <xf numFmtId="0" fontId="2" fillId="0" borderId="6" xfId="0" applyFont="1" applyBorder="1" applyAlignment="1">
      <alignment horizontal="center"/>
    </xf>
    <xf numFmtId="0" fontId="0" fillId="0" borderId="7" xfId="0" applyBorder="1"/>
    <xf numFmtId="0" fontId="0" fillId="0" borderId="8" xfId="0" applyBorder="1" applyAlignment="1">
      <alignment horizontal="center"/>
    </xf>
    <xf numFmtId="0" fontId="2" fillId="0" borderId="9" xfId="0" applyFont="1" applyBorder="1" applyAlignment="1">
      <alignment horizontal="center"/>
    </xf>
    <xf numFmtId="0" fontId="0" fillId="0" borderId="10" xfId="0" applyBorder="1" applyAlignment="1">
      <alignment horizontal="center"/>
    </xf>
    <xf numFmtId="10" fontId="2" fillId="0" borderId="9" xfId="0" applyNumberFormat="1" applyFont="1" applyBorder="1" applyAlignment="1">
      <alignment horizontal="center"/>
    </xf>
    <xf numFmtId="0" fontId="2" fillId="0" borderId="8" xfId="0" applyFont="1" applyBorder="1" applyAlignment="1">
      <alignment horizontal="center"/>
    </xf>
    <xf numFmtId="0" fontId="0" fillId="0" borderId="11" xfId="0" applyBorder="1"/>
    <xf numFmtId="0" fontId="2" fillId="0" borderId="12" xfId="0" applyFont="1" applyBorder="1" applyAlignment="1">
      <alignment horizontal="center"/>
    </xf>
    <xf numFmtId="0" fontId="5" fillId="0" borderId="0" xfId="0" applyFont="1"/>
    <xf numFmtId="0" fontId="14" fillId="0" borderId="0" xfId="0" applyFont="1"/>
    <xf numFmtId="5" fontId="0" fillId="0" borderId="0" xfId="2" applyFont="1" applyBorder="1"/>
    <xf numFmtId="10" fontId="0" fillId="0" borderId="0" xfId="3" applyNumberFormat="1" applyFont="1" applyBorder="1"/>
    <xf numFmtId="9" fontId="15" fillId="0" borderId="0" xfId="3" applyFont="1" applyBorder="1"/>
    <xf numFmtId="10" fontId="15" fillId="0" borderId="0" xfId="3" applyNumberFormat="1" applyFont="1" applyBorder="1"/>
    <xf numFmtId="5" fontId="2" fillId="0" borderId="0" xfId="2" applyFont="1" applyBorder="1"/>
    <xf numFmtId="5" fontId="2" fillId="0" borderId="0" xfId="2" applyFont="1"/>
    <xf numFmtId="5" fontId="0" fillId="0" borderId="0" xfId="2" applyFont="1"/>
    <xf numFmtId="9" fontId="15" fillId="0" borderId="0" xfId="3" applyFont="1"/>
    <xf numFmtId="10" fontId="0" fillId="0" borderId="0" xfId="2" applyNumberFormat="1" applyFont="1"/>
    <xf numFmtId="10" fontId="15" fillId="0" borderId="0" xfId="3" applyNumberFormat="1" applyFont="1"/>
    <xf numFmtId="10" fontId="0" fillId="0" borderId="0" xfId="0" applyNumberFormat="1"/>
    <xf numFmtId="0" fontId="12" fillId="0" borderId="0" xfId="0" applyFont="1"/>
    <xf numFmtId="0" fontId="5" fillId="0" borderId="0" xfId="0" applyFont="1" applyAlignment="1">
      <alignment horizontal="center"/>
    </xf>
    <xf numFmtId="0" fontId="16" fillId="0" borderId="0" xfId="0" applyFont="1"/>
    <xf numFmtId="0" fontId="0" fillId="0" borderId="13" xfId="0" applyBorder="1"/>
    <xf numFmtId="0" fontId="0" fillId="0" borderId="14" xfId="0" applyBorder="1"/>
    <xf numFmtId="0" fontId="21" fillId="0" borderId="0" xfId="0" applyFont="1" applyAlignment="1">
      <alignment horizontal="left"/>
    </xf>
    <xf numFmtId="0" fontId="0" fillId="0" borderId="0" xfId="0" applyProtection="1">
      <protection locked="0"/>
    </xf>
    <xf numFmtId="5" fontId="0" fillId="0" borderId="0" xfId="2" applyFont="1" applyBorder="1" applyProtection="1">
      <protection locked="0"/>
    </xf>
    <xf numFmtId="0" fontId="12" fillId="0" borderId="0" xfId="0" applyFont="1" applyAlignment="1" applyProtection="1">
      <alignment horizontal="centerContinuous"/>
      <protection locked="0"/>
    </xf>
    <xf numFmtId="10" fontId="12" fillId="0" borderId="0" xfId="0" applyNumberFormat="1" applyFont="1" applyAlignment="1" applyProtection="1">
      <alignment horizontal="centerContinuous"/>
      <protection locked="0"/>
    </xf>
    <xf numFmtId="0" fontId="11" fillId="0" borderId="0" xfId="0" applyFont="1" applyAlignment="1" applyProtection="1">
      <alignment horizontal="left"/>
      <protection locked="0"/>
    </xf>
    <xf numFmtId="0" fontId="11" fillId="0" borderId="0" xfId="0" applyFont="1" applyProtection="1">
      <protection locked="0"/>
    </xf>
    <xf numFmtId="0" fontId="9" fillId="0" borderId="0" xfId="0" applyFont="1" applyAlignment="1">
      <alignment vertical="center"/>
    </xf>
    <xf numFmtId="0" fontId="5" fillId="0" borderId="1" xfId="0" applyFont="1" applyBorder="1" applyAlignment="1">
      <alignment vertical="center"/>
    </xf>
    <xf numFmtId="0" fontId="3" fillId="0" borderId="16"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0" xfId="0" applyFont="1" applyAlignment="1">
      <alignment vertical="center"/>
    </xf>
    <xf numFmtId="0" fontId="20" fillId="0" borderId="19" xfId="0" applyFont="1" applyBorder="1" applyAlignment="1">
      <alignment horizontal="right" vertical="center"/>
    </xf>
    <xf numFmtId="0" fontId="6" fillId="0" borderId="20" xfId="0" applyFont="1" applyBorder="1" applyAlignment="1">
      <alignment horizontal="right" vertical="center"/>
    </xf>
    <xf numFmtId="10" fontId="6" fillId="0" borderId="21" xfId="3" applyNumberFormat="1" applyFont="1" applyFill="1" applyBorder="1" applyAlignment="1" applyProtection="1">
      <alignment vertical="center"/>
    </xf>
    <xf numFmtId="10" fontId="6" fillId="0" borderId="22" xfId="0" applyNumberFormat="1" applyFont="1" applyBorder="1" applyAlignment="1">
      <alignment vertical="center"/>
    </xf>
    <xf numFmtId="0" fontId="6" fillId="0" borderId="16" xfId="0" applyFont="1" applyBorder="1" applyAlignment="1">
      <alignment horizontal="right" vertical="center"/>
    </xf>
    <xf numFmtId="10" fontId="6" fillId="0" borderId="17" xfId="3" applyNumberFormat="1" applyFont="1" applyFill="1" applyBorder="1" applyAlignment="1" applyProtection="1">
      <alignment vertical="center"/>
    </xf>
    <xf numFmtId="10" fontId="6" fillId="0" borderId="18" xfId="0" applyNumberFormat="1" applyFont="1" applyBorder="1" applyAlignment="1">
      <alignment vertical="center"/>
    </xf>
    <xf numFmtId="0" fontId="6" fillId="0" borderId="0" xfId="0" applyFont="1" applyAlignment="1">
      <alignment vertical="center"/>
    </xf>
    <xf numFmtId="10" fontId="6" fillId="0" borderId="1" xfId="3" applyNumberFormat="1" applyFont="1" applyFill="1" applyBorder="1" applyAlignment="1" applyProtection="1">
      <alignment vertical="center"/>
    </xf>
    <xf numFmtId="10" fontId="6" fillId="0" borderId="22" xfId="3" applyNumberFormat="1" applyFont="1" applyFill="1" applyBorder="1" applyAlignment="1" applyProtection="1">
      <alignment vertical="center"/>
    </xf>
    <xf numFmtId="0" fontId="5" fillId="0" borderId="19"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16" xfId="0" applyFont="1" applyBorder="1" applyAlignment="1">
      <alignment vertical="center"/>
    </xf>
    <xf numFmtId="42" fontId="20" fillId="0" borderId="16" xfId="0" applyNumberFormat="1" applyFont="1" applyBorder="1" applyAlignment="1" applyProtection="1">
      <alignment vertical="center"/>
      <protection locked="0"/>
    </xf>
    <xf numFmtId="42" fontId="6" fillId="0" borderId="23" xfId="0" applyNumberFormat="1" applyFont="1" applyBorder="1" applyAlignment="1" applyProtection="1">
      <alignment vertical="center"/>
      <protection locked="0"/>
    </xf>
    <xf numFmtId="42" fontId="6" fillId="0" borderId="24" xfId="0" applyNumberFormat="1" applyFont="1" applyBorder="1" applyAlignment="1" applyProtection="1">
      <alignment vertical="center"/>
      <protection locked="0"/>
    </xf>
    <xf numFmtId="3" fontId="6" fillId="0" borderId="20" xfId="0" applyNumberFormat="1" applyFont="1" applyBorder="1" applyAlignment="1" applyProtection="1">
      <alignment vertical="center"/>
      <protection locked="0"/>
    </xf>
    <xf numFmtId="3" fontId="6" fillId="0" borderId="22" xfId="0" applyNumberFormat="1"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9" xfId="0" applyFont="1" applyBorder="1" applyAlignment="1">
      <alignment horizontal="right" vertical="center"/>
    </xf>
    <xf numFmtId="10" fontId="6" fillId="0" borderId="18" xfId="3" applyNumberFormat="1" applyFont="1" applyFill="1" applyBorder="1" applyAlignment="1" applyProtection="1">
      <alignment vertical="center"/>
    </xf>
    <xf numFmtId="0" fontId="20" fillId="0" borderId="20" xfId="0" applyFont="1" applyBorder="1" applyAlignment="1">
      <alignment horizontal="right" vertical="center"/>
    </xf>
    <xf numFmtId="0" fontId="17" fillId="0" borderId="19" xfId="0" applyFont="1" applyBorder="1" applyAlignment="1">
      <alignment vertical="center"/>
    </xf>
    <xf numFmtId="0" fontId="6" fillId="0" borderId="19" xfId="0" applyFont="1" applyBorder="1" applyAlignment="1" applyProtection="1">
      <alignment vertical="center"/>
      <protection locked="0"/>
    </xf>
    <xf numFmtId="3" fontId="6" fillId="0" borderId="25" xfId="0" applyNumberFormat="1" applyFont="1" applyBorder="1" applyAlignment="1" applyProtection="1">
      <alignment vertical="center"/>
      <protection locked="0"/>
    </xf>
    <xf numFmtId="0" fontId="6" fillId="0" borderId="0" xfId="0" applyFont="1" applyAlignment="1">
      <alignment horizontal="left" vertical="center"/>
    </xf>
    <xf numFmtId="0" fontId="6" fillId="0" borderId="26" xfId="0" applyFont="1" applyBorder="1" applyAlignment="1">
      <alignment horizontal="left" vertical="center"/>
    </xf>
    <xf numFmtId="0" fontId="3" fillId="0" borderId="27" xfId="0" applyFont="1" applyBorder="1" applyAlignment="1">
      <alignment horizontal="center" vertical="center"/>
    </xf>
    <xf numFmtId="0" fontId="20" fillId="0" borderId="0" xfId="0" applyFont="1" applyAlignment="1">
      <alignment horizontal="right" vertical="center"/>
    </xf>
    <xf numFmtId="0" fontId="6" fillId="0" borderId="26" xfId="0" applyFont="1" applyBorder="1" applyAlignment="1">
      <alignment horizontal="right" vertical="center"/>
    </xf>
    <xf numFmtId="0" fontId="6" fillId="0" borderId="0" xfId="0" applyFont="1" applyAlignment="1">
      <alignment horizontal="right" vertical="center"/>
    </xf>
    <xf numFmtId="0" fontId="20" fillId="0" borderId="26" xfId="0" applyFont="1" applyBorder="1" applyAlignment="1">
      <alignment horizontal="right" vertical="center"/>
    </xf>
    <xf numFmtId="0" fontId="5" fillId="0" borderId="0" xfId="0" applyFont="1" applyAlignment="1">
      <alignment horizontal="right" vertical="center"/>
    </xf>
    <xf numFmtId="0" fontId="5" fillId="0" borderId="26" xfId="0" applyFont="1" applyBorder="1" applyAlignment="1">
      <alignment horizontal="right" vertical="center"/>
    </xf>
    <xf numFmtId="0" fontId="17" fillId="0" borderId="0" xfId="0" applyFont="1" applyAlignment="1">
      <alignment horizontal="right" vertical="center"/>
    </xf>
    <xf numFmtId="42" fontId="20" fillId="0" borderId="27" xfId="0" applyNumberFormat="1" applyFont="1" applyBorder="1" applyAlignment="1" applyProtection="1">
      <alignment horizontal="right" vertical="center"/>
      <protection locked="0"/>
    </xf>
    <xf numFmtId="3" fontId="6" fillId="0" borderId="26" xfId="0" applyNumberFormat="1"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28" xfId="0" applyFont="1" applyBorder="1" applyAlignment="1" applyProtection="1">
      <alignment horizontal="center" vertical="center"/>
      <protection locked="0"/>
    </xf>
    <xf numFmtId="10" fontId="6" fillId="0" borderId="29" xfId="3" applyNumberFormat="1" applyFont="1" applyFill="1" applyBorder="1" applyAlignment="1" applyProtection="1">
      <alignment vertical="center"/>
    </xf>
    <xf numFmtId="10" fontId="6" fillId="0" borderId="28" xfId="3" applyNumberFormat="1" applyFont="1" applyFill="1" applyBorder="1" applyAlignment="1" applyProtection="1">
      <alignment vertical="center"/>
    </xf>
    <xf numFmtId="0" fontId="5" fillId="0" borderId="28" xfId="0" applyFont="1" applyBorder="1" applyAlignment="1">
      <alignment vertical="center"/>
    </xf>
    <xf numFmtId="0" fontId="5" fillId="0" borderId="29" xfId="0" applyFont="1" applyBorder="1" applyAlignment="1">
      <alignment vertical="center"/>
    </xf>
    <xf numFmtId="42" fontId="4" fillId="2" borderId="28" xfId="0" applyNumberFormat="1" applyFont="1" applyFill="1" applyBorder="1" applyAlignment="1" applyProtection="1">
      <alignment horizontal="center" vertical="center"/>
      <protection locked="0"/>
    </xf>
    <xf numFmtId="42" fontId="6" fillId="0" borderId="30" xfId="0" applyNumberFormat="1" applyFont="1" applyBorder="1" applyAlignment="1" applyProtection="1">
      <alignment vertical="center"/>
      <protection locked="0"/>
    </xf>
    <xf numFmtId="3" fontId="6" fillId="0" borderId="29" xfId="0" applyNumberFormat="1" applyFont="1" applyBorder="1" applyAlignment="1" applyProtection="1">
      <alignment vertical="center"/>
      <protection locked="0"/>
    </xf>
    <xf numFmtId="0" fontId="6" fillId="0" borderId="28" xfId="0" applyFont="1" applyBorder="1" applyAlignment="1" applyProtection="1">
      <alignment vertical="center"/>
      <protection locked="0"/>
    </xf>
    <xf numFmtId="0" fontId="4" fillId="0" borderId="1" xfId="0" applyFont="1" applyBorder="1" applyAlignment="1">
      <alignment vertical="center"/>
    </xf>
    <xf numFmtId="0" fontId="20" fillId="0" borderId="1" xfId="0" applyFont="1" applyBorder="1" applyAlignment="1">
      <alignment vertical="center"/>
    </xf>
    <xf numFmtId="0" fontId="20" fillId="0" borderId="25"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1" xfId="0" applyFont="1" applyBorder="1" applyAlignment="1" applyProtection="1">
      <alignment vertical="center"/>
      <protection locked="0"/>
    </xf>
    <xf numFmtId="0" fontId="4" fillId="0" borderId="1" xfId="0" applyFont="1" applyBorder="1" applyAlignment="1">
      <alignment vertical="center" wrapText="1"/>
    </xf>
    <xf numFmtId="0" fontId="20" fillId="0" borderId="0" xfId="0" applyFont="1" applyAlignment="1">
      <alignment vertical="center"/>
    </xf>
    <xf numFmtId="0" fontId="20" fillId="0" borderId="26" xfId="0" applyFont="1" applyBorder="1" applyAlignment="1">
      <alignment vertical="center"/>
    </xf>
    <xf numFmtId="0" fontId="20" fillId="0" borderId="25" xfId="0" applyFont="1" applyBorder="1" applyAlignment="1">
      <alignment vertical="center"/>
    </xf>
    <xf numFmtId="0" fontId="20" fillId="0" borderId="31" xfId="0" applyFont="1" applyBorder="1" applyAlignment="1">
      <alignment vertical="center"/>
    </xf>
    <xf numFmtId="0" fontId="4" fillId="0" borderId="25" xfId="0" applyFont="1" applyBorder="1" applyAlignment="1">
      <alignment vertical="center"/>
    </xf>
    <xf numFmtId="0" fontId="20" fillId="0" borderId="18" xfId="0" applyFont="1" applyBorder="1" applyAlignment="1">
      <alignment horizontal="right" vertical="center"/>
    </xf>
    <xf numFmtId="0" fontId="6" fillId="0" borderId="21" xfId="0" applyFont="1" applyBorder="1" applyAlignment="1">
      <alignment horizontal="left" vertical="center"/>
    </xf>
    <xf numFmtId="0" fontId="6" fillId="0" borderId="17" xfId="0" applyFont="1" applyBorder="1" applyAlignment="1">
      <alignment vertical="center"/>
    </xf>
    <xf numFmtId="0" fontId="3" fillId="0" borderId="0" xfId="0" applyFont="1" applyAlignment="1">
      <alignment vertical="center"/>
    </xf>
    <xf numFmtId="0" fontId="9" fillId="0" borderId="26" xfId="0" applyFont="1" applyBorder="1" applyAlignment="1">
      <alignment horizontal="center" vertical="center"/>
    </xf>
    <xf numFmtId="0" fontId="9" fillId="0" borderId="26" xfId="0" applyFont="1" applyBorder="1" applyAlignment="1">
      <alignment vertical="center"/>
    </xf>
    <xf numFmtId="0" fontId="12" fillId="0" borderId="0" xfId="0" applyFont="1" applyAlignment="1">
      <alignment vertical="center"/>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32"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right" vertical="center"/>
      <protection locked="0"/>
    </xf>
    <xf numFmtId="49" fontId="5" fillId="0" borderId="0" xfId="0" applyNumberFormat="1"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xf>
    <xf numFmtId="49" fontId="12" fillId="0" borderId="0" xfId="0" applyNumberFormat="1"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5" fillId="0" borderId="0" xfId="0" applyFont="1" applyAlignment="1">
      <alignment vertical="top"/>
    </xf>
    <xf numFmtId="0" fontId="12" fillId="0" borderId="0" xfId="0" applyFont="1" applyAlignment="1">
      <alignment vertical="top"/>
    </xf>
    <xf numFmtId="0" fontId="5" fillId="0" borderId="26" xfId="0" applyFont="1" applyBorder="1" applyAlignment="1">
      <alignment horizontal="center" vertical="center"/>
    </xf>
    <xf numFmtId="0" fontId="9" fillId="0" borderId="33" xfId="0" applyFont="1" applyBorder="1" applyAlignment="1">
      <alignment vertical="center"/>
    </xf>
    <xf numFmtId="0" fontId="5" fillId="0" borderId="34" xfId="0" applyFont="1" applyBorder="1" applyAlignment="1">
      <alignment horizontal="center" vertical="center"/>
    </xf>
    <xf numFmtId="42" fontId="5" fillId="0" borderId="35" xfId="0" applyNumberFormat="1" applyFont="1" applyBorder="1" applyAlignment="1" applyProtection="1">
      <alignment vertical="center"/>
      <protection locked="0"/>
    </xf>
    <xf numFmtId="42" fontId="5" fillId="0" borderId="36" xfId="0" applyNumberFormat="1" applyFont="1" applyBorder="1" applyAlignment="1" applyProtection="1">
      <alignment vertical="center"/>
      <protection locked="0"/>
    </xf>
    <xf numFmtId="0" fontId="5" fillId="0" borderId="37" xfId="0" applyFont="1" applyBorder="1" applyAlignment="1">
      <alignment horizontal="center" vertical="center"/>
    </xf>
    <xf numFmtId="42" fontId="5" fillId="0" borderId="38" xfId="0" applyNumberFormat="1" applyFont="1" applyBorder="1" applyAlignment="1" applyProtection="1">
      <alignment vertical="center"/>
      <protection locked="0"/>
    </xf>
    <xf numFmtId="0" fontId="9" fillId="0" borderId="37" xfId="0" applyFont="1" applyBorder="1" applyAlignment="1">
      <alignment horizontal="center" vertical="center"/>
    </xf>
    <xf numFmtId="42" fontId="9" fillId="0" borderId="17" xfId="0" applyNumberFormat="1" applyFont="1" applyBorder="1" applyAlignment="1">
      <alignment vertical="center"/>
    </xf>
    <xf numFmtId="42" fontId="9" fillId="0" borderId="0" xfId="0" applyNumberFormat="1" applyFont="1" applyAlignment="1">
      <alignment vertical="center"/>
    </xf>
    <xf numFmtId="42" fontId="5" fillId="0" borderId="17" xfId="0" applyNumberFormat="1" applyFont="1" applyBorder="1" applyAlignment="1" applyProtection="1">
      <alignment vertical="center"/>
      <protection locked="0"/>
    </xf>
    <xf numFmtId="0" fontId="5" fillId="0" borderId="1" xfId="0" applyFont="1" applyBorder="1" applyAlignment="1">
      <alignment horizontal="center" vertical="center"/>
    </xf>
    <xf numFmtId="0" fontId="5" fillId="0" borderId="37" xfId="0" applyFont="1" applyBorder="1" applyAlignment="1">
      <alignment horizontal="center" vertical="center" wrapText="1"/>
    </xf>
    <xf numFmtId="42" fontId="5" fillId="0" borderId="17" xfId="0" applyNumberFormat="1" applyFont="1" applyBorder="1" applyAlignment="1">
      <alignment vertical="center"/>
    </xf>
    <xf numFmtId="42" fontId="5" fillId="0" borderId="0" xfId="0" applyNumberFormat="1" applyFont="1" applyAlignment="1">
      <alignment vertical="center"/>
    </xf>
    <xf numFmtId="42" fontId="5" fillId="0" borderId="39" xfId="0" applyNumberFormat="1" applyFont="1" applyBorder="1" applyAlignment="1">
      <alignment vertical="center"/>
    </xf>
    <xf numFmtId="42" fontId="5" fillId="0" borderId="40" xfId="0" applyNumberFormat="1" applyFont="1" applyBorder="1" applyAlignment="1" applyProtection="1">
      <alignment vertical="center"/>
      <protection locked="0"/>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Alignment="1">
      <alignment horizontal="center" vertical="center"/>
    </xf>
    <xf numFmtId="0" fontId="10" fillId="0" borderId="32" xfId="0" applyFont="1" applyBorder="1" applyAlignment="1">
      <alignment horizontal="center" vertical="center"/>
    </xf>
    <xf numFmtId="0" fontId="5" fillId="0" borderId="26" xfId="0" applyFont="1" applyBorder="1" applyAlignment="1">
      <alignment vertical="center"/>
    </xf>
    <xf numFmtId="0" fontId="9" fillId="0" borderId="17" xfId="0" applyFont="1" applyBorder="1" applyAlignment="1">
      <alignment vertical="center"/>
    </xf>
    <xf numFmtId="0" fontId="10" fillId="0" borderId="1" xfId="0" applyFont="1" applyBorder="1" applyAlignment="1">
      <alignment horizontal="center" vertical="center"/>
    </xf>
    <xf numFmtId="0" fontId="10" fillId="0" borderId="34" xfId="0" applyFont="1" applyBorder="1" applyAlignment="1">
      <alignment horizontal="center" vertical="center"/>
    </xf>
    <xf numFmtId="0" fontId="9" fillId="0" borderId="43" xfId="0" applyFont="1" applyBorder="1" applyAlignment="1">
      <alignment horizontal="left" vertical="center" indent="1"/>
    </xf>
    <xf numFmtId="3" fontId="5" fillId="0" borderId="44" xfId="0" quotePrefix="1" applyNumberFormat="1" applyFont="1" applyBorder="1" applyAlignment="1">
      <alignment horizontal="center" vertical="center"/>
    </xf>
    <xf numFmtId="0" fontId="10" fillId="0" borderId="0" xfId="0" applyFont="1" applyAlignment="1">
      <alignment vertical="center"/>
    </xf>
    <xf numFmtId="42" fontId="5" fillId="0" borderId="45" xfId="0" applyNumberFormat="1" applyFont="1" applyBorder="1" applyAlignment="1" applyProtection="1">
      <alignment vertical="center"/>
      <protection locked="0"/>
    </xf>
    <xf numFmtId="0" fontId="5" fillId="0" borderId="33" xfId="0" applyFont="1" applyBorder="1" applyAlignment="1">
      <alignment horizontal="left" vertical="center" indent="1"/>
    </xf>
    <xf numFmtId="0" fontId="5" fillId="0" borderId="43" xfId="0" applyFont="1" applyBorder="1" applyAlignment="1">
      <alignment horizontal="left" vertical="center" indent="1"/>
    </xf>
    <xf numFmtId="0" fontId="5" fillId="0" borderId="46"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24" fillId="0" borderId="0" xfId="0" applyFont="1"/>
    <xf numFmtId="0" fontId="0" fillId="0" borderId="49" xfId="0" applyBorder="1"/>
    <xf numFmtId="0" fontId="4" fillId="0" borderId="0" xfId="0" applyFont="1"/>
    <xf numFmtId="0" fontId="2" fillId="0" borderId="50" xfId="0" applyFont="1" applyBorder="1" applyAlignment="1">
      <alignment horizontal="center"/>
    </xf>
    <xf numFmtId="0" fontId="0" fillId="0" borderId="50" xfId="0" applyBorder="1" applyAlignment="1">
      <alignment horizontal="center"/>
    </xf>
    <xf numFmtId="10" fontId="2" fillId="0" borderId="50" xfId="0" applyNumberFormat="1" applyFont="1" applyBorder="1" applyAlignment="1">
      <alignment horizontal="center"/>
    </xf>
    <xf numFmtId="0" fontId="2" fillId="0" borderId="51" xfId="0" applyFont="1" applyBorder="1" applyAlignment="1">
      <alignment horizontal="center"/>
    </xf>
    <xf numFmtId="10" fontId="2" fillId="0" borderId="51" xfId="0" applyNumberFormat="1" applyFont="1" applyBorder="1" applyAlignment="1">
      <alignment horizontal="center"/>
    </xf>
    <xf numFmtId="42" fontId="0" fillId="0" borderId="0" xfId="2" applyNumberFormat="1" applyFont="1" applyBorder="1"/>
    <xf numFmtId="0" fontId="11" fillId="0" borderId="0" xfId="0" applyFont="1" applyAlignment="1" applyProtection="1">
      <alignment vertical="center"/>
      <protection locked="0"/>
    </xf>
    <xf numFmtId="0" fontId="11" fillId="0" borderId="0" xfId="0" applyFont="1" applyAlignment="1">
      <alignment vertical="center"/>
    </xf>
    <xf numFmtId="0" fontId="0" fillId="0" borderId="0" xfId="0" applyAlignment="1">
      <alignment vertical="center"/>
    </xf>
    <xf numFmtId="0" fontId="22" fillId="0" borderId="36" xfId="0" applyFont="1" applyBorder="1" applyAlignment="1" applyProtection="1">
      <alignment vertical="center"/>
      <protection locked="0"/>
    </xf>
    <xf numFmtId="49" fontId="9" fillId="0" borderId="0" xfId="0" applyNumberFormat="1" applyFont="1" applyAlignment="1">
      <alignment horizontal="lef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5" fillId="0" borderId="30" xfId="0" applyFont="1" applyBorder="1" applyAlignment="1">
      <alignment vertical="center"/>
    </xf>
    <xf numFmtId="0" fontId="5" fillId="0" borderId="23" xfId="0" applyFont="1" applyBorder="1" applyAlignment="1">
      <alignment vertical="center"/>
    </xf>
    <xf numFmtId="0" fontId="5" fillId="0" borderId="39" xfId="0" applyFont="1" applyBorder="1" applyAlignment="1">
      <alignment vertical="center"/>
    </xf>
    <xf numFmtId="0" fontId="5" fillId="0" borderId="52" xfId="0" applyFont="1" applyBorder="1" applyAlignment="1">
      <alignment vertical="center"/>
    </xf>
    <xf numFmtId="5" fontId="5" fillId="0" borderId="53" xfId="0" applyNumberFormat="1" applyFont="1" applyBorder="1" applyAlignment="1">
      <alignment vertical="center"/>
    </xf>
    <xf numFmtId="5" fontId="5" fillId="0" borderId="36" xfId="0" applyNumberFormat="1" applyFont="1" applyBorder="1" applyAlignment="1">
      <alignment vertical="center"/>
    </xf>
    <xf numFmtId="5" fontId="5" fillId="0" borderId="45" xfId="0" applyNumberFormat="1" applyFont="1" applyBorder="1" applyAlignment="1">
      <alignment vertical="center"/>
    </xf>
    <xf numFmtId="9" fontId="5" fillId="0" borderId="53" xfId="3" applyFont="1" applyBorder="1" applyAlignment="1" applyProtection="1">
      <alignment vertical="center"/>
      <protection locked="0"/>
    </xf>
    <xf numFmtId="9" fontId="5" fillId="0" borderId="36" xfId="3" applyFont="1" applyBorder="1" applyAlignment="1" applyProtection="1">
      <alignment vertical="center"/>
      <protection locked="0"/>
    </xf>
    <xf numFmtId="9" fontId="5" fillId="0" borderId="52" xfId="3" applyFont="1" applyBorder="1" applyAlignment="1" applyProtection="1">
      <alignment vertical="center"/>
      <protection locked="0"/>
    </xf>
    <xf numFmtId="42" fontId="5" fillId="0" borderId="29" xfId="0" applyNumberFormat="1" applyFont="1" applyBorder="1" applyAlignment="1">
      <alignment vertical="center"/>
    </xf>
    <xf numFmtId="42" fontId="5" fillId="0" borderId="21" xfId="0" applyNumberFormat="1" applyFont="1" applyBorder="1" applyAlignment="1" applyProtection="1">
      <alignment vertical="center"/>
      <protection locked="0"/>
    </xf>
    <xf numFmtId="42" fontId="5" fillId="0" borderId="54" xfId="0" applyNumberFormat="1" applyFont="1" applyBorder="1" applyAlignment="1">
      <alignment vertical="center"/>
    </xf>
    <xf numFmtId="0" fontId="5" fillId="0" borderId="55" xfId="0" applyFont="1" applyBorder="1" applyAlignment="1">
      <alignment vertical="center"/>
    </xf>
    <xf numFmtId="0" fontId="5" fillId="0" borderId="0" xfId="3" applyNumberFormat="1" applyFont="1" applyFill="1" applyBorder="1" applyAlignment="1">
      <alignment vertical="center"/>
    </xf>
    <xf numFmtId="0" fontId="5" fillId="0" borderId="32" xfId="0" applyFont="1" applyBorder="1" applyAlignment="1">
      <alignment vertical="center"/>
    </xf>
    <xf numFmtId="42" fontId="5" fillId="0" borderId="53" xfId="0" applyNumberFormat="1" applyFont="1" applyBorder="1" applyAlignment="1" applyProtection="1">
      <alignment vertical="center"/>
      <protection locked="0"/>
    </xf>
    <xf numFmtId="0" fontId="5" fillId="0" borderId="53" xfId="0" applyFont="1" applyBorder="1" applyAlignment="1">
      <alignment vertical="center"/>
    </xf>
    <xf numFmtId="10" fontId="5" fillId="0" borderId="29" xfId="3" applyNumberFormat="1" applyFont="1" applyFill="1" applyBorder="1" applyAlignment="1">
      <alignment vertical="center"/>
    </xf>
    <xf numFmtId="10" fontId="5" fillId="0" borderId="21" xfId="3" applyNumberFormat="1" applyFont="1" applyFill="1" applyBorder="1" applyAlignment="1">
      <alignment vertical="center"/>
    </xf>
    <xf numFmtId="10" fontId="5" fillId="0" borderId="54" xfId="3" applyNumberFormat="1" applyFont="1" applyFill="1" applyBorder="1" applyAlignment="1">
      <alignment vertical="center"/>
    </xf>
    <xf numFmtId="0" fontId="5" fillId="0" borderId="0" xfId="0" applyFont="1" applyAlignment="1">
      <alignment horizontal="right" vertical="center" indent="1"/>
    </xf>
    <xf numFmtId="0" fontId="5" fillId="0" borderId="0" xfId="0" applyFont="1" applyAlignment="1">
      <alignment horizontal="right" vertical="center" indent="3"/>
    </xf>
    <xf numFmtId="0" fontId="5" fillId="3" borderId="24" xfId="0" applyFont="1" applyFill="1" applyBorder="1" applyAlignment="1">
      <alignment horizontal="center" vertical="center"/>
    </xf>
    <xf numFmtId="0" fontId="5" fillId="0" borderId="36" xfId="0" applyFont="1" applyBorder="1" applyAlignment="1">
      <alignment horizontal="center" vertical="center"/>
    </xf>
    <xf numFmtId="0" fontId="5" fillId="0" borderId="56" xfId="0" applyFont="1" applyBorder="1" applyAlignment="1">
      <alignment vertical="center"/>
    </xf>
    <xf numFmtId="42" fontId="5" fillId="0" borderId="38" xfId="0" applyNumberFormat="1" applyFont="1" applyBorder="1" applyAlignment="1">
      <alignment vertical="center"/>
    </xf>
    <xf numFmtId="0" fontId="9" fillId="0" borderId="0" xfId="0" applyFont="1" applyAlignment="1">
      <alignment horizontal="right" vertical="center"/>
    </xf>
    <xf numFmtId="42" fontId="5" fillId="0" borderId="36" xfId="0" applyNumberFormat="1" applyFont="1" applyBorder="1" applyAlignment="1">
      <alignment vertical="center"/>
    </xf>
    <xf numFmtId="0" fontId="5" fillId="0" borderId="21" xfId="0" applyFont="1" applyBorder="1" applyAlignment="1">
      <alignment horizontal="center" vertical="center"/>
    </xf>
    <xf numFmtId="0" fontId="5" fillId="3" borderId="22" xfId="0" applyFont="1" applyFill="1" applyBorder="1" applyAlignment="1">
      <alignment horizontal="center" vertical="center"/>
    </xf>
    <xf numFmtId="0" fontId="9" fillId="0" borderId="57" xfId="0" applyFont="1" applyBorder="1" applyAlignment="1">
      <alignment horizontal="left" vertical="center"/>
    </xf>
    <xf numFmtId="0" fontId="5" fillId="0" borderId="38" xfId="0" applyFont="1" applyBorder="1" applyAlignment="1">
      <alignment horizontal="center" vertical="center"/>
    </xf>
    <xf numFmtId="0" fontId="5" fillId="0" borderId="58" xfId="0" applyFont="1" applyBorder="1" applyAlignment="1">
      <alignment horizontal="center" vertical="center"/>
    </xf>
    <xf numFmtId="167" fontId="5" fillId="3" borderId="45" xfId="0" applyNumberFormat="1" applyFont="1" applyFill="1" applyBorder="1" applyAlignment="1">
      <alignment horizontal="center" vertical="center"/>
    </xf>
    <xf numFmtId="167" fontId="5" fillId="3" borderId="59" xfId="0" applyNumberFormat="1" applyFont="1" applyFill="1" applyBorder="1" applyAlignment="1">
      <alignment horizontal="center" vertical="center"/>
    </xf>
    <xf numFmtId="0" fontId="5" fillId="0" borderId="0" xfId="0" applyFont="1" applyAlignment="1">
      <alignment vertical="center" wrapText="1"/>
    </xf>
    <xf numFmtId="0" fontId="5" fillId="0" borderId="60" xfId="0" applyFont="1" applyBorder="1" applyAlignment="1">
      <alignment horizontal="center" vertical="center"/>
    </xf>
    <xf numFmtId="0" fontId="5" fillId="0" borderId="61" xfId="0" applyFont="1" applyBorder="1" applyAlignment="1">
      <alignment horizontal="center" vertical="center"/>
    </xf>
    <xf numFmtId="42" fontId="5" fillId="0" borderId="59" xfId="0" applyNumberFormat="1" applyFont="1" applyBorder="1" applyAlignment="1">
      <alignment vertical="center"/>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9" fontId="17" fillId="3" borderId="62" xfId="3" applyFont="1" applyFill="1" applyBorder="1" applyAlignment="1">
      <alignment horizontal="center" vertical="center" wrapText="1"/>
    </xf>
    <xf numFmtId="0" fontId="17" fillId="3" borderId="62" xfId="0" applyFont="1" applyFill="1" applyBorder="1" applyAlignment="1">
      <alignment horizontal="center" vertical="center" wrapText="1"/>
    </xf>
    <xf numFmtId="0" fontId="9" fillId="0" borderId="63" xfId="0" applyFont="1" applyBorder="1" applyAlignment="1">
      <alignment vertical="center"/>
    </xf>
    <xf numFmtId="0" fontId="5" fillId="0" borderId="6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6" xfId="0" applyFont="1" applyBorder="1" applyAlignment="1">
      <alignment horizontal="left" vertical="center"/>
    </xf>
    <xf numFmtId="167" fontId="5" fillId="3" borderId="65" xfId="0" applyNumberFormat="1" applyFont="1" applyFill="1" applyBorder="1" applyAlignment="1">
      <alignment horizontal="center" vertical="center"/>
    </xf>
    <xf numFmtId="167" fontId="5" fillId="3" borderId="66" xfId="0" applyNumberFormat="1" applyFont="1" applyFill="1" applyBorder="1" applyAlignment="1">
      <alignment horizontal="center" vertical="center"/>
    </xf>
    <xf numFmtId="0" fontId="9" fillId="0" borderId="42" xfId="0" applyFont="1" applyBorder="1" applyAlignment="1">
      <alignment horizontal="center" vertical="center" wrapText="1"/>
    </xf>
    <xf numFmtId="0" fontId="1" fillId="0" borderId="0" xfId="0" applyFont="1" applyAlignment="1">
      <alignment vertical="center"/>
    </xf>
    <xf numFmtId="0" fontId="1" fillId="0" borderId="67" xfId="0" applyFont="1" applyBorder="1" applyAlignment="1">
      <alignment vertical="center"/>
    </xf>
    <xf numFmtId="0" fontId="1" fillId="0" borderId="27" xfId="0" applyFont="1" applyBorder="1" applyAlignment="1">
      <alignment vertical="center"/>
    </xf>
    <xf numFmtId="0" fontId="1" fillId="0" borderId="24" xfId="0" applyFont="1" applyBorder="1" applyAlignment="1">
      <alignment vertical="center"/>
    </xf>
    <xf numFmtId="0" fontId="1" fillId="0" borderId="33" xfId="0" applyFont="1" applyBorder="1" applyAlignment="1">
      <alignment vertical="center"/>
    </xf>
    <xf numFmtId="0" fontId="1" fillId="0" borderId="18" xfId="0" applyFont="1" applyBorder="1" applyAlignment="1">
      <alignment vertical="center" wrapText="1"/>
    </xf>
    <xf numFmtId="0" fontId="1" fillId="0" borderId="0" xfId="0" applyFont="1" applyAlignment="1">
      <alignment vertical="center" wrapText="1"/>
    </xf>
    <xf numFmtId="0" fontId="1" fillId="0" borderId="0" xfId="0" applyFont="1" applyAlignment="1" applyProtection="1">
      <alignment vertical="center"/>
      <protection locked="0"/>
    </xf>
    <xf numFmtId="0" fontId="1" fillId="0" borderId="18" xfId="0" applyFont="1" applyBorder="1" applyAlignment="1">
      <alignment vertical="center"/>
    </xf>
    <xf numFmtId="0" fontId="1" fillId="0" borderId="68" xfId="0" applyFont="1" applyBorder="1" applyAlignment="1">
      <alignment vertical="center"/>
    </xf>
    <xf numFmtId="0" fontId="1" fillId="0" borderId="26" xfId="0" applyFont="1" applyBorder="1" applyAlignment="1">
      <alignment vertical="center"/>
    </xf>
    <xf numFmtId="0" fontId="1" fillId="0" borderId="22" xfId="0" applyFont="1" applyBorder="1" applyAlignment="1">
      <alignment vertical="center"/>
    </xf>
    <xf numFmtId="0" fontId="1" fillId="0" borderId="32" xfId="0" applyFont="1" applyBorder="1" applyAlignment="1">
      <alignment vertical="center"/>
    </xf>
    <xf numFmtId="0" fontId="1" fillId="0" borderId="0" xfId="0" applyFont="1" applyAlignment="1">
      <alignment horizontal="right" vertical="center"/>
    </xf>
    <xf numFmtId="0" fontId="1" fillId="0" borderId="32" xfId="0" applyFont="1" applyBorder="1" applyAlignment="1" applyProtection="1">
      <alignment vertical="center"/>
      <protection locked="0"/>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35" xfId="0" applyFont="1" applyBorder="1" applyAlignment="1" applyProtection="1">
      <alignment horizontal="center" vertical="center"/>
      <protection locked="0"/>
    </xf>
    <xf numFmtId="0" fontId="9" fillId="0" borderId="19" xfId="0" applyFont="1" applyBorder="1" applyAlignment="1">
      <alignment vertical="center"/>
    </xf>
    <xf numFmtId="42" fontId="9" fillId="0" borderId="19" xfId="0" applyNumberFormat="1" applyFont="1" applyBorder="1" applyAlignment="1">
      <alignment vertical="center"/>
    </xf>
    <xf numFmtId="0" fontId="10" fillId="0" borderId="69" xfId="0" applyFont="1" applyBorder="1" applyAlignment="1">
      <alignment horizontal="center" vertical="center"/>
    </xf>
    <xf numFmtId="0" fontId="10" fillId="0" borderId="65" xfId="0" applyFont="1" applyBorder="1" applyAlignment="1">
      <alignment horizontal="center" vertical="center"/>
    </xf>
    <xf numFmtId="0" fontId="10" fillId="0" borderId="70" xfId="0" applyFont="1" applyBorder="1" applyAlignment="1">
      <alignment horizontal="center" vertical="center"/>
    </xf>
    <xf numFmtId="0" fontId="9" fillId="0" borderId="65" xfId="0" applyFont="1" applyBorder="1" applyAlignment="1">
      <alignment vertical="center"/>
    </xf>
    <xf numFmtId="42" fontId="9" fillId="0" borderId="65" xfId="0" applyNumberFormat="1" applyFont="1" applyBorder="1" applyAlignment="1">
      <alignment vertical="center"/>
    </xf>
    <xf numFmtId="0" fontId="5" fillId="0" borderId="71" xfId="0" applyFont="1" applyBorder="1" applyAlignment="1">
      <alignment horizontal="left" vertical="center" indent="1"/>
    </xf>
    <xf numFmtId="42" fontId="5" fillId="4" borderId="38" xfId="0" applyNumberFormat="1" applyFont="1" applyFill="1" applyBorder="1" applyAlignment="1">
      <alignment vertical="center"/>
    </xf>
    <xf numFmtId="42" fontId="5" fillId="4" borderId="72" xfId="0" applyNumberFormat="1" applyFont="1" applyFill="1" applyBorder="1" applyAlignment="1">
      <alignment vertical="center"/>
    </xf>
    <xf numFmtId="10" fontId="2" fillId="0" borderId="0" xfId="3" applyNumberFormat="1" applyFont="1" applyBorder="1"/>
    <xf numFmtId="10" fontId="0" fillId="0" borderId="73" xfId="3" applyNumberFormat="1" applyFont="1" applyBorder="1"/>
    <xf numFmtId="42" fontId="5" fillId="0" borderId="53" xfId="0" applyNumberFormat="1" applyFont="1" applyBorder="1" applyAlignment="1">
      <alignment vertical="center"/>
    </xf>
    <xf numFmtId="42" fontId="5" fillId="0" borderId="45" xfId="0" applyNumberFormat="1" applyFont="1" applyBorder="1" applyAlignment="1">
      <alignment vertical="center"/>
    </xf>
    <xf numFmtId="42" fontId="5" fillId="0" borderId="28" xfId="0" applyNumberFormat="1" applyFont="1" applyBorder="1" applyAlignment="1">
      <alignment vertical="center"/>
    </xf>
    <xf numFmtId="42" fontId="5" fillId="5" borderId="35" xfId="0" applyNumberFormat="1" applyFont="1" applyFill="1" applyBorder="1" applyAlignment="1" applyProtection="1">
      <alignment vertical="center"/>
      <protection locked="0"/>
    </xf>
    <xf numFmtId="41" fontId="5" fillId="5" borderId="36" xfId="0" applyNumberFormat="1" applyFont="1" applyFill="1" applyBorder="1" applyAlignment="1" applyProtection="1">
      <alignment vertical="center"/>
      <protection locked="0"/>
    </xf>
    <xf numFmtId="41" fontId="5" fillId="5" borderId="38" xfId="0" applyNumberFormat="1" applyFont="1" applyFill="1" applyBorder="1" applyAlignment="1" applyProtection="1">
      <alignment vertical="center"/>
      <protection locked="0"/>
    </xf>
    <xf numFmtId="42" fontId="5" fillId="5" borderId="44" xfId="0" applyNumberFormat="1" applyFont="1" applyFill="1" applyBorder="1" applyAlignment="1" applyProtection="1">
      <alignment vertical="center"/>
      <protection locked="0"/>
    </xf>
    <xf numFmtId="42" fontId="5" fillId="5" borderId="74" xfId="0" applyNumberFormat="1" applyFont="1" applyFill="1" applyBorder="1" applyAlignment="1" applyProtection="1">
      <alignment vertical="center"/>
      <protection locked="0"/>
    </xf>
    <xf numFmtId="42" fontId="5" fillId="5" borderId="17" xfId="0" applyNumberFormat="1" applyFont="1" applyFill="1" applyBorder="1" applyAlignment="1" applyProtection="1">
      <alignment vertical="center"/>
      <protection locked="0"/>
    </xf>
    <xf numFmtId="42" fontId="5" fillId="0" borderId="54" xfId="0" applyNumberFormat="1" applyFont="1" applyBorder="1" applyAlignment="1" applyProtection="1">
      <alignment vertical="center"/>
      <protection locked="0"/>
    </xf>
    <xf numFmtId="42" fontId="5" fillId="0" borderId="59" xfId="0" applyNumberFormat="1" applyFont="1" applyBorder="1" applyAlignment="1" applyProtection="1">
      <alignment vertical="center"/>
      <protection locked="0"/>
    </xf>
    <xf numFmtId="42" fontId="0" fillId="0" borderId="75" xfId="2" applyNumberFormat="1" applyFont="1" applyFill="1" applyBorder="1"/>
    <xf numFmtId="42" fontId="9" fillId="0" borderId="76" xfId="0" applyNumberFormat="1" applyFont="1" applyBorder="1" applyAlignment="1">
      <alignment vertical="center"/>
    </xf>
    <xf numFmtId="41" fontId="5" fillId="5" borderId="72" xfId="0" applyNumberFormat="1" applyFont="1" applyFill="1" applyBorder="1" applyAlignment="1" applyProtection="1">
      <alignment vertical="center"/>
      <protection locked="0"/>
    </xf>
    <xf numFmtId="0" fontId="9" fillId="0" borderId="71" xfId="0" applyFont="1" applyBorder="1" applyAlignment="1">
      <alignment vertical="center"/>
    </xf>
    <xf numFmtId="0" fontId="9" fillId="0" borderId="77" xfId="0" applyFont="1" applyBorder="1" applyAlignment="1">
      <alignment horizontal="center" vertical="center"/>
    </xf>
    <xf numFmtId="42" fontId="9" fillId="0" borderId="78" xfId="0" applyNumberFormat="1" applyFont="1" applyBorder="1" applyAlignment="1">
      <alignment vertical="center"/>
    </xf>
    <xf numFmtId="42" fontId="9" fillId="0" borderId="79" xfId="0" applyNumberFormat="1" applyFont="1" applyBorder="1" applyAlignment="1">
      <alignment vertical="center"/>
    </xf>
    <xf numFmtId="0" fontId="5" fillId="0" borderId="80" xfId="0" applyFont="1" applyBorder="1" applyAlignment="1">
      <alignment horizontal="left" vertical="center" indent="1"/>
    </xf>
    <xf numFmtId="0" fontId="5" fillId="0" borderId="32" xfId="0" applyFont="1" applyBorder="1" applyAlignment="1">
      <alignment horizontal="center" vertical="center"/>
    </xf>
    <xf numFmtId="0" fontId="5" fillId="0" borderId="79" xfId="0" applyFont="1" applyBorder="1" applyAlignment="1" applyProtection="1">
      <alignment horizontal="left" vertical="center"/>
      <protection locked="0"/>
    </xf>
    <xf numFmtId="0" fontId="5" fillId="0" borderId="77" xfId="0" applyFont="1" applyBorder="1" applyAlignment="1" applyProtection="1">
      <alignment vertical="center"/>
      <protection locked="0"/>
    </xf>
    <xf numFmtId="0" fontId="5" fillId="0" borderId="77"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0" borderId="35" xfId="0" applyFont="1" applyBorder="1" applyAlignment="1" applyProtection="1">
      <alignment horizontal="left" vertical="center"/>
      <protection locked="0"/>
    </xf>
    <xf numFmtId="0" fontId="5" fillId="0" borderId="32" xfId="0" applyFont="1" applyBorder="1" applyAlignment="1" applyProtection="1">
      <alignment vertical="center"/>
      <protection locked="0"/>
    </xf>
    <xf numFmtId="166" fontId="5" fillId="6" borderId="81" xfId="0" applyNumberFormat="1" applyFont="1" applyFill="1" applyBorder="1" applyAlignment="1" applyProtection="1">
      <alignment horizontal="center" vertical="center"/>
      <protection locked="0"/>
    </xf>
    <xf numFmtId="166" fontId="5" fillId="6" borderId="32" xfId="0" applyNumberFormat="1" applyFont="1" applyFill="1" applyBorder="1" applyAlignment="1" applyProtection="1">
      <alignment horizontal="center" vertical="center"/>
      <protection locked="0"/>
    </xf>
    <xf numFmtId="166" fontId="5" fillId="6" borderId="37" xfId="0" applyNumberFormat="1" applyFont="1" applyFill="1" applyBorder="1" applyAlignment="1" applyProtection="1">
      <alignment horizontal="center" vertical="center"/>
      <protection locked="0"/>
    </xf>
    <xf numFmtId="166" fontId="5" fillId="6" borderId="34" xfId="0" applyNumberFormat="1" applyFont="1" applyFill="1" applyBorder="1" applyAlignment="1" applyProtection="1">
      <alignment horizontal="center" vertical="center"/>
      <protection locked="0"/>
    </xf>
    <xf numFmtId="0" fontId="9" fillId="6" borderId="32" xfId="0" applyFont="1" applyFill="1" applyBorder="1" applyAlignment="1" applyProtection="1">
      <alignment horizontal="center" vertical="center"/>
      <protection locked="0"/>
    </xf>
    <xf numFmtId="0" fontId="5" fillId="6" borderId="32" xfId="0" applyFont="1" applyFill="1" applyBorder="1" applyAlignment="1" applyProtection="1">
      <alignment horizontal="center" vertical="center"/>
      <protection locked="0"/>
    </xf>
    <xf numFmtId="0" fontId="5" fillId="0" borderId="0" xfId="0" applyFont="1" applyAlignment="1" applyProtection="1">
      <alignment horizontal="right" vertical="center" wrapText="1"/>
      <protection locked="0"/>
    </xf>
    <xf numFmtId="10" fontId="20" fillId="0" borderId="28" xfId="3" applyNumberFormat="1" applyFont="1" applyFill="1" applyBorder="1" applyAlignment="1" applyProtection="1">
      <alignment vertical="center"/>
    </xf>
    <xf numFmtId="10" fontId="20" fillId="0" borderId="17" xfId="3" applyNumberFormat="1" applyFont="1" applyFill="1" applyBorder="1" applyAlignment="1" applyProtection="1">
      <alignment vertical="center"/>
    </xf>
    <xf numFmtId="10" fontId="20" fillId="0" borderId="18" xfId="3" applyNumberFormat="1" applyFont="1" applyFill="1" applyBorder="1" applyAlignment="1" applyProtection="1">
      <alignment vertical="center"/>
    </xf>
    <xf numFmtId="42" fontId="6" fillId="6" borderId="28" xfId="0" applyNumberFormat="1" applyFont="1" applyFill="1" applyBorder="1" applyAlignment="1" applyProtection="1">
      <alignment vertical="center"/>
      <protection locked="0"/>
    </xf>
    <xf numFmtId="42" fontId="6" fillId="6" borderId="17" xfId="0" applyNumberFormat="1" applyFont="1" applyFill="1" applyBorder="1" applyAlignment="1" applyProtection="1">
      <alignment vertical="center"/>
      <protection locked="0"/>
    </xf>
    <xf numFmtId="42" fontId="6" fillId="6" borderId="18" xfId="0" applyNumberFormat="1" applyFont="1" applyFill="1" applyBorder="1" applyAlignment="1" applyProtection="1">
      <alignment vertical="center"/>
      <protection locked="0"/>
    </xf>
    <xf numFmtId="42" fontId="6" fillId="6" borderId="19" xfId="0" applyNumberFormat="1" applyFont="1" applyFill="1" applyBorder="1" applyAlignment="1" applyProtection="1">
      <alignment vertical="center"/>
      <protection locked="0"/>
    </xf>
    <xf numFmtId="42" fontId="6" fillId="6" borderId="0" xfId="0" applyNumberFormat="1" applyFont="1" applyFill="1" applyAlignment="1" applyProtection="1">
      <alignment horizontal="right" vertical="center"/>
      <protection locked="0"/>
    </xf>
    <xf numFmtId="10" fontId="20" fillId="0" borderId="18" xfId="0" applyNumberFormat="1" applyFont="1" applyBorder="1" applyAlignment="1">
      <alignment vertical="center"/>
    </xf>
    <xf numFmtId="42" fontId="6" fillId="0" borderId="19" xfId="0" applyNumberFormat="1" applyFont="1" applyBorder="1" applyAlignment="1">
      <alignment horizontal="right" vertical="center"/>
    </xf>
    <xf numFmtId="42" fontId="6" fillId="0" borderId="0" xfId="0" applyNumberFormat="1" applyFont="1" applyAlignment="1">
      <alignment horizontal="right" vertical="center"/>
    </xf>
    <xf numFmtId="42" fontId="6" fillId="0" borderId="28" xfId="0" applyNumberFormat="1" applyFont="1" applyBorder="1" applyAlignment="1">
      <alignment horizontal="right" vertical="center"/>
    </xf>
    <xf numFmtId="42" fontId="6" fillId="0" borderId="1" xfId="0" applyNumberFormat="1" applyFont="1" applyBorder="1" applyAlignment="1">
      <alignment horizontal="right" vertical="center"/>
    </xf>
    <xf numFmtId="42" fontId="6" fillId="0" borderId="18" xfId="0" applyNumberFormat="1" applyFont="1" applyBorder="1" applyAlignment="1">
      <alignment horizontal="right" vertical="center"/>
    </xf>
    <xf numFmtId="164" fontId="6" fillId="6" borderId="28" xfId="1" applyNumberFormat="1" applyFont="1" applyFill="1" applyBorder="1" applyAlignment="1" applyProtection="1">
      <alignment vertical="center"/>
      <protection locked="0"/>
    </xf>
    <xf numFmtId="164" fontId="6" fillId="6" borderId="17" xfId="1" applyNumberFormat="1" applyFont="1" applyFill="1" applyBorder="1" applyAlignment="1" applyProtection="1">
      <alignment vertical="center"/>
      <protection locked="0"/>
    </xf>
    <xf numFmtId="164" fontId="6" fillId="6" borderId="18" xfId="1" applyNumberFormat="1" applyFont="1" applyFill="1" applyBorder="1" applyAlignment="1" applyProtection="1">
      <alignment vertical="center"/>
      <protection locked="0"/>
    </xf>
    <xf numFmtId="0" fontId="6" fillId="6" borderId="1" xfId="0" applyFont="1" applyFill="1" applyBorder="1" applyAlignment="1" applyProtection="1">
      <alignment vertical="center"/>
      <protection locked="0"/>
    </xf>
    <xf numFmtId="42" fontId="6" fillId="0" borderId="28" xfId="0" applyNumberFormat="1" applyFont="1" applyBorder="1" applyAlignment="1">
      <alignment vertical="center"/>
    </xf>
    <xf numFmtId="42" fontId="6" fillId="0" borderId="17" xfId="0" applyNumberFormat="1" applyFont="1" applyBorder="1" applyAlignment="1">
      <alignment vertical="center"/>
    </xf>
    <xf numFmtId="42" fontId="6" fillId="0" borderId="39" xfId="0" applyNumberFormat="1" applyFont="1" applyBorder="1" applyAlignment="1">
      <alignment vertical="center"/>
    </xf>
    <xf numFmtId="164" fontId="6" fillId="0" borderId="28" xfId="1" applyNumberFormat="1" applyFont="1" applyFill="1" applyBorder="1" applyAlignment="1" applyProtection="1">
      <alignment vertical="center"/>
    </xf>
    <xf numFmtId="164" fontId="6" fillId="0" borderId="17" xfId="1" applyNumberFormat="1" applyFont="1" applyFill="1" applyBorder="1" applyAlignment="1" applyProtection="1">
      <alignment vertical="center"/>
    </xf>
    <xf numFmtId="164" fontId="6" fillId="0" borderId="39" xfId="1" applyNumberFormat="1" applyFont="1" applyFill="1" applyBorder="1" applyAlignment="1" applyProtection="1">
      <alignment vertical="center"/>
    </xf>
    <xf numFmtId="10" fontId="20" fillId="0" borderId="19" xfId="3" applyNumberFormat="1" applyFont="1" applyFill="1" applyBorder="1" applyAlignment="1" applyProtection="1">
      <alignment horizontal="right" vertical="center" wrapText="1"/>
    </xf>
    <xf numFmtId="10" fontId="20" fillId="0" borderId="0" xfId="3" applyNumberFormat="1" applyFont="1" applyFill="1" applyBorder="1" applyAlignment="1" applyProtection="1">
      <alignment horizontal="center" vertical="center" wrapText="1"/>
    </xf>
    <xf numFmtId="10" fontId="4" fillId="0" borderId="28" xfId="3" applyNumberFormat="1" applyFont="1" applyFill="1" applyBorder="1" applyAlignment="1" applyProtection="1">
      <alignment horizontal="center" vertical="center"/>
    </xf>
    <xf numFmtId="42" fontId="20" fillId="0" borderId="20" xfId="0" applyNumberFormat="1" applyFont="1" applyBorder="1" applyAlignment="1" applyProtection="1">
      <alignment horizontal="right" vertical="center"/>
      <protection locked="0"/>
    </xf>
    <xf numFmtId="42" fontId="6" fillId="0" borderId="29" xfId="0" applyNumberFormat="1" applyFont="1" applyBorder="1" applyAlignment="1" applyProtection="1">
      <alignment vertical="center"/>
      <protection locked="0"/>
    </xf>
    <xf numFmtId="42" fontId="6" fillId="0" borderId="21" xfId="0" applyNumberFormat="1" applyFont="1" applyBorder="1" applyAlignment="1" applyProtection="1">
      <alignment vertical="center"/>
      <protection locked="0"/>
    </xf>
    <xf numFmtId="42" fontId="6" fillId="0" borderId="22" xfId="0" applyNumberFormat="1" applyFont="1" applyBorder="1" applyAlignment="1" applyProtection="1">
      <alignment vertical="center"/>
      <protection locked="0"/>
    </xf>
    <xf numFmtId="3" fontId="6" fillId="6" borderId="28" xfId="0" applyNumberFormat="1" applyFont="1" applyFill="1" applyBorder="1" applyAlignment="1" applyProtection="1">
      <alignment vertical="center"/>
      <protection locked="0"/>
    </xf>
    <xf numFmtId="3" fontId="6" fillId="6" borderId="17" xfId="0" applyNumberFormat="1" applyFont="1" applyFill="1" applyBorder="1" applyAlignment="1" applyProtection="1">
      <alignment vertical="center"/>
      <protection locked="0"/>
    </xf>
    <xf numFmtId="3" fontId="6" fillId="6" borderId="18" xfId="0" applyNumberFormat="1" applyFont="1" applyFill="1" applyBorder="1" applyAlignment="1" applyProtection="1">
      <alignment vertical="center"/>
      <protection locked="0"/>
    </xf>
    <xf numFmtId="3" fontId="6" fillId="0" borderId="28" xfId="1" applyNumberFormat="1" applyFont="1" applyFill="1" applyBorder="1" applyAlignment="1" applyProtection="1">
      <alignment vertical="center"/>
    </xf>
    <xf numFmtId="164" fontId="6" fillId="0" borderId="1" xfId="1" applyNumberFormat="1" applyFont="1" applyFill="1" applyBorder="1" applyAlignment="1" applyProtection="1">
      <alignment vertical="center"/>
    </xf>
    <xf numFmtId="164" fontId="6" fillId="0" borderId="18" xfId="1" applyNumberFormat="1" applyFont="1" applyFill="1" applyBorder="1" applyAlignment="1" applyProtection="1">
      <alignment vertical="center"/>
    </xf>
    <xf numFmtId="42" fontId="5" fillId="6" borderId="28" xfId="0" applyNumberFormat="1" applyFont="1" applyFill="1" applyBorder="1" applyAlignment="1">
      <alignment vertical="center"/>
    </xf>
    <xf numFmtId="42" fontId="5" fillId="6" borderId="17" xfId="0" applyNumberFormat="1" applyFont="1" applyFill="1" applyBorder="1" applyAlignment="1">
      <alignment vertical="center"/>
    </xf>
    <xf numFmtId="42" fontId="5" fillId="6" borderId="39" xfId="0" applyNumberFormat="1" applyFont="1" applyFill="1" applyBorder="1" applyAlignment="1">
      <alignment vertical="center"/>
    </xf>
    <xf numFmtId="9" fontId="5" fillId="6" borderId="28" xfId="3" applyFont="1" applyFill="1" applyBorder="1" applyAlignment="1" applyProtection="1">
      <alignment vertical="center"/>
      <protection locked="0"/>
    </xf>
    <xf numFmtId="9" fontId="5" fillId="6" borderId="17" xfId="3" applyFont="1" applyFill="1" applyBorder="1" applyAlignment="1" applyProtection="1">
      <alignment vertical="center"/>
      <protection locked="0"/>
    </xf>
    <xf numFmtId="9" fontId="5" fillId="6" borderId="18" xfId="3" applyFont="1" applyFill="1" applyBorder="1" applyAlignment="1" applyProtection="1">
      <alignment vertical="center"/>
      <protection locked="0"/>
    </xf>
    <xf numFmtId="42" fontId="5" fillId="0" borderId="18" xfId="0" applyNumberFormat="1" applyFont="1" applyBorder="1" applyAlignment="1">
      <alignment vertical="center"/>
    </xf>
    <xf numFmtId="42" fontId="5" fillId="6" borderId="28" xfId="0" applyNumberFormat="1" applyFont="1" applyFill="1" applyBorder="1" applyAlignment="1" applyProtection="1">
      <alignment vertical="center"/>
      <protection locked="0"/>
    </xf>
    <xf numFmtId="42" fontId="5" fillId="6" borderId="17" xfId="0" applyNumberFormat="1" applyFont="1" applyFill="1" applyBorder="1" applyAlignment="1" applyProtection="1">
      <alignment vertical="center"/>
      <protection locked="0"/>
    </xf>
    <xf numFmtId="42" fontId="5" fillId="6" borderId="39" xfId="0" applyNumberFormat="1" applyFont="1" applyFill="1" applyBorder="1" applyAlignment="1" applyProtection="1">
      <alignment vertical="center"/>
      <protection locked="0"/>
    </xf>
    <xf numFmtId="0" fontId="5" fillId="0" borderId="36" xfId="0" applyFont="1" applyBorder="1" applyAlignment="1">
      <alignment vertical="center"/>
    </xf>
    <xf numFmtId="0" fontId="5" fillId="0" borderId="45" xfId="0" applyFont="1" applyBorder="1" applyAlignment="1">
      <alignment vertical="center"/>
    </xf>
    <xf numFmtId="10" fontId="5" fillId="0" borderId="28" xfId="3" applyNumberFormat="1" applyFont="1" applyFill="1" applyBorder="1" applyAlignment="1">
      <alignment vertical="center"/>
    </xf>
    <xf numFmtId="10" fontId="5" fillId="0" borderId="17" xfId="3" applyNumberFormat="1" applyFont="1" applyFill="1" applyBorder="1" applyAlignment="1">
      <alignment vertical="center"/>
    </xf>
    <xf numFmtId="10" fontId="5" fillId="0" borderId="39" xfId="3" applyNumberFormat="1" applyFont="1" applyFill="1" applyBorder="1" applyAlignment="1">
      <alignment vertical="center"/>
    </xf>
    <xf numFmtId="42" fontId="5" fillId="0" borderId="58" xfId="0" applyNumberFormat="1" applyFont="1" applyBorder="1" applyAlignment="1">
      <alignment vertical="center"/>
    </xf>
    <xf numFmtId="42" fontId="5" fillId="6" borderId="35" xfId="0" applyNumberFormat="1" applyFont="1" applyFill="1" applyBorder="1" applyAlignment="1" applyProtection="1">
      <alignment vertical="center"/>
      <protection locked="0"/>
    </xf>
    <xf numFmtId="41" fontId="5" fillId="6" borderId="38" xfId="0" applyNumberFormat="1" applyFont="1" applyFill="1" applyBorder="1" applyAlignment="1" applyProtection="1">
      <alignment vertical="center"/>
      <protection locked="0"/>
    </xf>
    <xf numFmtId="41" fontId="5" fillId="6" borderId="35" xfId="0" applyNumberFormat="1" applyFont="1" applyFill="1" applyBorder="1" applyAlignment="1" applyProtection="1">
      <alignment vertical="center"/>
      <protection locked="0"/>
    </xf>
    <xf numFmtId="41" fontId="5" fillId="6" borderId="72" xfId="0" applyNumberFormat="1" applyFont="1" applyFill="1" applyBorder="1" applyAlignment="1" applyProtection="1">
      <alignment vertical="center"/>
      <protection locked="0"/>
    </xf>
    <xf numFmtId="41" fontId="5" fillId="6" borderId="37" xfId="0" applyNumberFormat="1" applyFont="1" applyFill="1" applyBorder="1" applyAlignment="1" applyProtection="1">
      <alignment vertical="center"/>
      <protection locked="0"/>
    </xf>
    <xf numFmtId="42" fontId="5" fillId="6" borderId="0" xfId="0" applyNumberFormat="1" applyFont="1" applyFill="1" applyAlignment="1" applyProtection="1">
      <alignment vertical="center"/>
      <protection locked="0"/>
    </xf>
    <xf numFmtId="42" fontId="5" fillId="6" borderId="19" xfId="0" applyNumberFormat="1" applyFont="1" applyFill="1" applyBorder="1" applyAlignment="1" applyProtection="1">
      <alignment vertical="center"/>
      <protection locked="0"/>
    </xf>
    <xf numFmtId="42" fontId="5" fillId="6" borderId="36" xfId="0" applyNumberFormat="1" applyFont="1" applyFill="1" applyBorder="1" applyAlignment="1">
      <alignment vertical="center"/>
    </xf>
    <xf numFmtId="42" fontId="5" fillId="6" borderId="32" xfId="0" applyNumberFormat="1" applyFont="1" applyFill="1" applyBorder="1" applyAlignment="1">
      <alignment vertical="center"/>
    </xf>
    <xf numFmtId="42" fontId="5" fillId="6" borderId="35" xfId="0" applyNumberFormat="1" applyFont="1" applyFill="1" applyBorder="1" applyAlignment="1">
      <alignment vertical="center"/>
    </xf>
    <xf numFmtId="42" fontId="5" fillId="6" borderId="38" xfId="0" applyNumberFormat="1" applyFont="1" applyFill="1" applyBorder="1" applyAlignment="1" applyProtection="1">
      <alignment vertical="center"/>
      <protection locked="0"/>
    </xf>
    <xf numFmtId="42" fontId="5" fillId="6" borderId="72" xfId="0" applyNumberFormat="1" applyFont="1" applyFill="1" applyBorder="1" applyAlignment="1" applyProtection="1">
      <alignment vertical="center"/>
      <protection locked="0"/>
    </xf>
    <xf numFmtId="42" fontId="5" fillId="0" borderId="70" xfId="0" applyNumberFormat="1" applyFont="1" applyBorder="1" applyAlignment="1">
      <alignment vertical="center"/>
    </xf>
    <xf numFmtId="41" fontId="5" fillId="0" borderId="70" xfId="0" applyNumberFormat="1" applyFont="1" applyBorder="1" applyAlignment="1">
      <alignment vertical="center"/>
    </xf>
    <xf numFmtId="42" fontId="9" fillId="0" borderId="66" xfId="0" applyNumberFormat="1" applyFont="1" applyBorder="1" applyAlignment="1">
      <alignment horizontal="center" vertical="center"/>
    </xf>
    <xf numFmtId="42" fontId="9" fillId="0" borderId="38" xfId="0" applyNumberFormat="1" applyFont="1" applyBorder="1" applyAlignment="1">
      <alignment horizontal="center" vertical="center"/>
    </xf>
    <xf numFmtId="42" fontId="9" fillId="0" borderId="72" xfId="0" applyNumberFormat="1" applyFont="1" applyBorder="1" applyAlignment="1">
      <alignment horizontal="center" vertical="center"/>
    </xf>
    <xf numFmtId="42" fontId="9" fillId="0" borderId="37" xfId="0" applyNumberFormat="1" applyFont="1" applyBorder="1" applyAlignment="1">
      <alignment horizontal="center" vertical="center"/>
    </xf>
    <xf numFmtId="42" fontId="9" fillId="0" borderId="82" xfId="0" applyNumberFormat="1" applyFont="1" applyBorder="1" applyAlignment="1">
      <alignment vertical="center"/>
    </xf>
    <xf numFmtId="42" fontId="9" fillId="0" borderId="83" xfId="0" applyNumberFormat="1" applyFont="1" applyBorder="1" applyAlignment="1">
      <alignment vertical="center"/>
    </xf>
    <xf numFmtId="42" fontId="9" fillId="0" borderId="84" xfId="0" applyNumberFormat="1" applyFont="1" applyBorder="1" applyAlignment="1">
      <alignment vertical="center"/>
    </xf>
    <xf numFmtId="42" fontId="5" fillId="6" borderId="40" xfId="0" applyNumberFormat="1" applyFont="1" applyFill="1" applyBorder="1" applyAlignment="1" applyProtection="1">
      <alignment vertical="center"/>
      <protection locked="0"/>
    </xf>
    <xf numFmtId="42" fontId="5" fillId="0" borderId="83" xfId="0" applyNumberFormat="1" applyFont="1" applyBorder="1" applyAlignment="1">
      <alignment vertical="center"/>
    </xf>
    <xf numFmtId="42" fontId="5" fillId="0" borderId="84" xfId="0" applyNumberFormat="1" applyFont="1" applyBorder="1" applyAlignment="1">
      <alignment vertical="center"/>
    </xf>
    <xf numFmtId="42" fontId="5" fillId="0" borderId="82" xfId="0" applyNumberFormat="1" applyFont="1" applyBorder="1" applyAlignment="1">
      <alignment vertical="center"/>
    </xf>
    <xf numFmtId="42" fontId="5" fillId="0" borderId="85" xfId="0" applyNumberFormat="1" applyFont="1" applyBorder="1" applyAlignment="1">
      <alignment vertical="center"/>
    </xf>
    <xf numFmtId="42" fontId="5" fillId="0" borderId="21" xfId="0" applyNumberFormat="1" applyFont="1" applyBorder="1" applyAlignment="1">
      <alignment vertical="center"/>
    </xf>
    <xf numFmtId="42" fontId="5" fillId="6" borderId="38" xfId="0" applyNumberFormat="1" applyFont="1" applyFill="1" applyBorder="1" applyAlignment="1">
      <alignment vertical="center"/>
    </xf>
    <xf numFmtId="42" fontId="5" fillId="6" borderId="72" xfId="0" applyNumberFormat="1" applyFont="1" applyFill="1" applyBorder="1" applyAlignment="1">
      <alignment vertical="center"/>
    </xf>
    <xf numFmtId="42" fontId="28" fillId="6" borderId="86" xfId="2" applyNumberFormat="1" applyFont="1" applyFill="1" applyBorder="1" applyProtection="1">
      <protection locked="0"/>
    </xf>
    <xf numFmtId="42" fontId="28" fillId="6" borderId="87" xfId="2" applyNumberFormat="1" applyFont="1" applyFill="1" applyBorder="1" applyProtection="1">
      <protection locked="0"/>
    </xf>
    <xf numFmtId="42" fontId="28" fillId="6" borderId="86" xfId="2" applyNumberFormat="1" applyFont="1" applyFill="1" applyBorder="1" applyAlignment="1" applyProtection="1">
      <alignment horizontal="right"/>
      <protection locked="0"/>
    </xf>
    <xf numFmtId="42" fontId="28" fillId="6" borderId="87" xfId="2" applyNumberFormat="1" applyFont="1" applyFill="1" applyBorder="1" applyAlignment="1" applyProtection="1">
      <alignment horizontal="right"/>
      <protection locked="0"/>
    </xf>
    <xf numFmtId="42" fontId="28" fillId="6" borderId="88" xfId="2" applyNumberFormat="1" applyFont="1" applyFill="1" applyBorder="1" applyProtection="1">
      <protection locked="0"/>
    </xf>
    <xf numFmtId="42" fontId="28" fillId="6" borderId="89" xfId="2" applyNumberFormat="1" applyFont="1" applyFill="1" applyBorder="1" applyProtection="1">
      <protection locked="0"/>
    </xf>
    <xf numFmtId="42" fontId="28" fillId="6" borderId="75" xfId="2" applyNumberFormat="1" applyFont="1" applyFill="1" applyBorder="1" applyProtection="1">
      <protection locked="0"/>
    </xf>
    <xf numFmtId="42" fontId="28" fillId="6" borderId="75" xfId="2" applyNumberFormat="1" applyFont="1" applyFill="1" applyBorder="1"/>
    <xf numFmtId="5" fontId="28" fillId="6" borderId="0" xfId="2" applyFont="1" applyFill="1" applyBorder="1" applyProtection="1">
      <protection locked="0"/>
    </xf>
    <xf numFmtId="10" fontId="15" fillId="0" borderId="87" xfId="3" applyNumberFormat="1" applyFont="1" applyFill="1" applyBorder="1"/>
    <xf numFmtId="10" fontId="15" fillId="0" borderId="0" xfId="3" applyNumberFormat="1" applyFont="1" applyFill="1" applyBorder="1"/>
    <xf numFmtId="10" fontId="15" fillId="0" borderId="62" xfId="3" applyNumberFormat="1" applyFont="1" applyFill="1" applyBorder="1"/>
    <xf numFmtId="10" fontId="15" fillId="0" borderId="89" xfId="3" applyNumberFormat="1" applyFont="1" applyFill="1" applyBorder="1"/>
    <xf numFmtId="10" fontId="15" fillId="0" borderId="75" xfId="3" applyNumberFormat="1" applyFont="1" applyFill="1" applyBorder="1"/>
    <xf numFmtId="42" fontId="0" fillId="0" borderId="87" xfId="2" applyNumberFormat="1" applyFont="1" applyFill="1" applyBorder="1"/>
    <xf numFmtId="42" fontId="0" fillId="0" borderId="87" xfId="2" applyNumberFormat="1" applyFont="1" applyFill="1" applyBorder="1" applyProtection="1"/>
    <xf numFmtId="10" fontId="15" fillId="0" borderId="90" xfId="3" applyNumberFormat="1" applyFont="1" applyFill="1" applyBorder="1"/>
    <xf numFmtId="10" fontId="15" fillId="0" borderId="87" xfId="3" applyNumberFormat="1" applyFont="1" applyFill="1" applyBorder="1" applyProtection="1">
      <protection locked="0"/>
    </xf>
    <xf numFmtId="5" fontId="0" fillId="0" borderId="0" xfId="2" applyFont="1" applyFill="1" applyBorder="1"/>
    <xf numFmtId="10" fontId="15" fillId="0" borderId="91" xfId="3" applyNumberFormat="1" applyFont="1" applyFill="1" applyBorder="1"/>
    <xf numFmtId="42" fontId="0" fillId="0" borderId="62" xfId="2" applyNumberFormat="1" applyFont="1" applyFill="1" applyBorder="1"/>
    <xf numFmtId="10" fontId="15" fillId="0" borderId="73" xfId="3" applyNumberFormat="1" applyFont="1" applyFill="1" applyBorder="1"/>
    <xf numFmtId="10" fontId="15" fillId="0" borderId="92" xfId="3" applyNumberFormat="1" applyFont="1" applyFill="1" applyBorder="1"/>
    <xf numFmtId="42" fontId="0" fillId="0" borderId="89" xfId="2" applyNumberFormat="1" applyFont="1" applyFill="1" applyBorder="1" applyProtection="1"/>
    <xf numFmtId="10" fontId="15" fillId="0" borderId="93" xfId="3" applyNumberFormat="1" applyFont="1" applyFill="1" applyBorder="1"/>
    <xf numFmtId="42" fontId="0" fillId="0" borderId="75" xfId="2" applyNumberFormat="1" applyFont="1" applyFill="1" applyBorder="1" applyProtection="1"/>
    <xf numFmtId="42" fontId="0" fillId="0" borderId="0" xfId="2" applyNumberFormat="1" applyFont="1" applyFill="1" applyBorder="1" applyProtection="1">
      <protection locked="0"/>
    </xf>
    <xf numFmtId="10" fontId="0" fillId="0" borderId="0" xfId="2" applyNumberFormat="1" applyFont="1" applyFill="1" applyBorder="1"/>
    <xf numFmtId="9" fontId="15" fillId="0" borderId="0" xfId="3" applyFont="1" applyFill="1" applyBorder="1"/>
    <xf numFmtId="42" fontId="9" fillId="0" borderId="94" xfId="0" applyNumberFormat="1" applyFont="1" applyBorder="1" applyAlignment="1">
      <alignment vertical="center"/>
    </xf>
    <xf numFmtId="0" fontId="20" fillId="0" borderId="17" xfId="0" applyFont="1" applyBorder="1" applyAlignment="1">
      <alignment vertical="center"/>
    </xf>
    <xf numFmtId="0" fontId="1" fillId="0" borderId="15" xfId="0" applyFont="1" applyBorder="1" applyAlignment="1" applyProtection="1">
      <alignment horizontal="center"/>
      <protection locked="0"/>
    </xf>
    <xf numFmtId="0" fontId="1" fillId="0" borderId="8" xfId="0" applyFont="1" applyBorder="1" applyAlignment="1">
      <alignment horizontal="center"/>
    </xf>
    <xf numFmtId="0" fontId="15" fillId="0" borderId="87" xfId="3" applyNumberFormat="1" applyFont="1" applyFill="1" applyBorder="1"/>
    <xf numFmtId="0" fontId="15" fillId="0" borderId="90" xfId="3" applyNumberFormat="1" applyFont="1" applyFill="1" applyBorder="1"/>
    <xf numFmtId="0" fontId="1" fillId="0" borderId="0" xfId="0" applyFont="1" applyAlignment="1" applyProtection="1">
      <alignment horizontal="center" vertical="center"/>
      <protection locked="0"/>
    </xf>
    <xf numFmtId="168" fontId="11" fillId="0" borderId="0" xfId="0" applyNumberFormat="1" applyFont="1" applyAlignment="1" applyProtection="1">
      <alignment horizontal="center" vertical="center"/>
      <protection locked="0"/>
    </xf>
    <xf numFmtId="38" fontId="11" fillId="0" borderId="0" xfId="0" applyNumberFormat="1" applyFont="1" applyAlignment="1" applyProtection="1">
      <alignment vertical="center"/>
      <protection locked="0"/>
    </xf>
    <xf numFmtId="38" fontId="12" fillId="0" borderId="0" xfId="0" applyNumberFormat="1" applyFont="1" applyAlignment="1" applyProtection="1">
      <alignment vertical="center"/>
      <protection locked="0"/>
    </xf>
    <xf numFmtId="0" fontId="3" fillId="0" borderId="0" xfId="0" applyFont="1" applyAlignment="1" applyProtection="1">
      <alignment horizontal="center" vertical="center" wrapText="1"/>
      <protection locked="0"/>
    </xf>
    <xf numFmtId="168" fontId="3" fillId="0" borderId="0" xfId="0" applyNumberFormat="1" applyFont="1" applyAlignment="1" applyProtection="1">
      <alignment horizontal="center" vertical="center" wrapText="1"/>
      <protection locked="0"/>
    </xf>
    <xf numFmtId="0" fontId="33" fillId="0" borderId="0" xfId="5" applyFont="1" applyFill="1" applyAlignment="1" applyProtection="1">
      <alignment horizontal="center" vertical="center" wrapText="1"/>
      <protection locked="0"/>
    </xf>
    <xf numFmtId="38" fontId="33" fillId="0" borderId="0" xfId="5" applyNumberFormat="1" applyFont="1" applyFill="1" applyAlignment="1" applyProtection="1">
      <alignment horizontal="center" vertical="center" wrapText="1"/>
      <protection locked="0"/>
    </xf>
    <xf numFmtId="38" fontId="3" fillId="0" borderId="0" xfId="0" applyNumberFormat="1" applyFont="1" applyAlignment="1" applyProtection="1">
      <alignment horizontal="center" vertical="center" wrapText="1"/>
      <protection locked="0"/>
    </xf>
    <xf numFmtId="38" fontId="34" fillId="0" borderId="0" xfId="0" applyNumberFormat="1" applyFont="1" applyAlignment="1" applyProtection="1">
      <alignment horizontal="center" vertical="center" wrapText="1"/>
      <protection locked="0"/>
    </xf>
    <xf numFmtId="0" fontId="35" fillId="7" borderId="38" xfId="0" applyFont="1" applyFill="1" applyBorder="1" applyAlignment="1" applyProtection="1">
      <alignment vertical="center" wrapText="1"/>
      <protection locked="0"/>
    </xf>
    <xf numFmtId="0" fontId="9" fillId="0" borderId="0" xfId="0" applyFont="1" applyAlignment="1" applyProtection="1">
      <alignment vertical="center"/>
      <protection locked="0"/>
    </xf>
    <xf numFmtId="169" fontId="1" fillId="0" borderId="37" xfId="6" applyNumberFormat="1" applyFont="1" applyBorder="1" applyAlignment="1" applyProtection="1">
      <alignment vertical="center"/>
      <protection locked="0"/>
    </xf>
    <xf numFmtId="169" fontId="1" fillId="0" borderId="38" xfId="6" applyNumberFormat="1" applyFont="1" applyBorder="1" applyAlignment="1" applyProtection="1">
      <alignment vertical="center"/>
      <protection locked="0"/>
    </xf>
    <xf numFmtId="169" fontId="9" fillId="9" borderId="38" xfId="6" applyNumberFormat="1" applyFont="1" applyFill="1" applyBorder="1" applyAlignment="1" applyProtection="1">
      <alignment vertical="center"/>
      <protection locked="0"/>
    </xf>
    <xf numFmtId="169" fontId="1" fillId="0" borderId="38" xfId="6" applyNumberFormat="1" applyFont="1" applyFill="1" applyBorder="1" applyAlignment="1" applyProtection="1">
      <alignment vertical="center"/>
      <protection locked="0"/>
    </xf>
    <xf numFmtId="169" fontId="1" fillId="10" borderId="37" xfId="6" applyNumberFormat="1" applyFont="1" applyFill="1" applyBorder="1" applyAlignment="1" applyProtection="1">
      <alignment vertical="center"/>
      <protection locked="0"/>
    </xf>
    <xf numFmtId="169" fontId="1" fillId="10" borderId="38" xfId="6" applyNumberFormat="1" applyFont="1" applyFill="1" applyBorder="1" applyAlignment="1" applyProtection="1">
      <alignment vertical="center"/>
      <protection locked="0"/>
    </xf>
    <xf numFmtId="169" fontId="9" fillId="10" borderId="38" xfId="6" applyNumberFormat="1" applyFont="1" applyFill="1" applyBorder="1" applyAlignment="1" applyProtection="1">
      <alignment vertical="center"/>
      <protection locked="0"/>
    </xf>
    <xf numFmtId="168" fontId="22" fillId="0" borderId="38" xfId="0" applyNumberFormat="1" applyFont="1" applyBorder="1" applyAlignment="1" applyProtection="1">
      <alignment horizontal="center" vertical="center"/>
      <protection locked="0"/>
    </xf>
    <xf numFmtId="0" fontId="1" fillId="0" borderId="38" xfId="0" applyFont="1" applyBorder="1" applyAlignment="1" applyProtection="1">
      <alignment vertical="center"/>
      <protection locked="0"/>
    </xf>
    <xf numFmtId="168" fontId="1" fillId="0" borderId="38" xfId="0" applyNumberFormat="1" applyFont="1" applyBorder="1" applyAlignment="1" applyProtection="1">
      <alignment horizontal="center" vertical="center"/>
      <protection locked="0"/>
    </xf>
    <xf numFmtId="168" fontId="35" fillId="7" borderId="38" xfId="0" applyNumberFormat="1" applyFont="1" applyFill="1" applyBorder="1" applyAlignment="1" applyProtection="1">
      <alignment horizontal="center" vertical="center" wrapText="1"/>
      <protection locked="0"/>
    </xf>
    <xf numFmtId="169" fontId="35" fillId="7" borderId="38" xfId="6" applyNumberFormat="1" applyFont="1" applyFill="1" applyBorder="1" applyAlignment="1" applyProtection="1">
      <alignment vertical="center"/>
    </xf>
    <xf numFmtId="38" fontId="9" fillId="0" borderId="0" xfId="0" applyNumberFormat="1" applyFont="1" applyAlignment="1" applyProtection="1">
      <alignment vertical="center"/>
      <protection locked="0"/>
    </xf>
    <xf numFmtId="38" fontId="1" fillId="0" borderId="0" xfId="0" applyNumberFormat="1" applyFont="1" applyAlignment="1" applyProtection="1">
      <alignment vertical="center"/>
      <protection locked="0"/>
    </xf>
    <xf numFmtId="0" fontId="1" fillId="0" borderId="0" xfId="0" applyFont="1" applyProtection="1">
      <protection locked="0"/>
    </xf>
    <xf numFmtId="168" fontId="1" fillId="0" borderId="0" xfId="0" applyNumberFormat="1" applyFont="1" applyAlignment="1" applyProtection="1">
      <alignment horizontal="center"/>
      <protection locked="0"/>
    </xf>
    <xf numFmtId="38" fontId="1" fillId="0" borderId="0" xfId="0" applyNumberFormat="1" applyFont="1" applyProtection="1">
      <protection locked="0"/>
    </xf>
    <xf numFmtId="0" fontId="19" fillId="0" borderId="0" xfId="0" applyFont="1" applyAlignment="1">
      <alignment horizontal="center" vertical="center"/>
    </xf>
    <xf numFmtId="0" fontId="10" fillId="0" borderId="0" xfId="0" applyFont="1" applyAlignment="1">
      <alignment horizontal="left" vertical="center" wrapText="1"/>
    </xf>
    <xf numFmtId="0" fontId="4" fillId="0" borderId="20" xfId="0" applyFont="1" applyBorder="1" applyAlignment="1">
      <alignment horizontal="center" vertical="center"/>
    </xf>
    <xf numFmtId="0" fontId="4" fillId="0" borderId="26"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6" fillId="0" borderId="28"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6" fillId="0" borderId="21" xfId="0" applyFont="1" applyBorder="1" applyAlignment="1">
      <alignment horizontal="center" vertical="center"/>
    </xf>
    <xf numFmtId="49" fontId="6" fillId="0" borderId="30"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29" xfId="0" applyNumberFormat="1" applyFont="1" applyBorder="1" applyAlignment="1">
      <alignment horizontal="center" vertical="center"/>
    </xf>
    <xf numFmtId="0" fontId="12" fillId="6" borderId="72" xfId="0" applyFont="1" applyFill="1" applyBorder="1" applyAlignment="1">
      <alignment horizontal="left" vertical="top" wrapText="1"/>
    </xf>
    <xf numFmtId="0" fontId="12" fillId="6" borderId="81" xfId="0" applyFont="1" applyFill="1" applyBorder="1" applyAlignment="1">
      <alignment horizontal="left" vertical="top" wrapText="1"/>
    </xf>
    <xf numFmtId="0" fontId="12" fillId="6" borderId="37" xfId="0" applyFont="1" applyFill="1" applyBorder="1" applyAlignment="1">
      <alignment horizontal="left" vertical="top" wrapText="1"/>
    </xf>
    <xf numFmtId="0" fontId="6" fillId="0" borderId="39" xfId="0" applyFont="1" applyBorder="1" applyAlignment="1">
      <alignment horizontal="center" vertical="center" wrapText="1"/>
    </xf>
    <xf numFmtId="0" fontId="6" fillId="0" borderId="39" xfId="0" applyFont="1" applyBorder="1" applyAlignment="1">
      <alignment horizontal="center" vertical="center"/>
    </xf>
    <xf numFmtId="0" fontId="6" fillId="0" borderId="54" xfId="0" applyFont="1" applyBorder="1" applyAlignment="1">
      <alignment horizontal="center" vertical="center"/>
    </xf>
    <xf numFmtId="0" fontId="20" fillId="0" borderId="19" xfId="0" applyFont="1" applyBorder="1" applyAlignment="1">
      <alignment horizontal="right" vertical="center"/>
    </xf>
    <xf numFmtId="0" fontId="20" fillId="0" borderId="0" xfId="0" applyFont="1" applyAlignment="1">
      <alignment horizontal="right" vertical="center"/>
    </xf>
    <xf numFmtId="42" fontId="6" fillId="6" borderId="19" xfId="1" applyNumberFormat="1" applyFont="1" applyFill="1" applyBorder="1" applyAlignment="1" applyProtection="1">
      <alignment horizontal="center" vertical="center"/>
      <protection locked="0"/>
    </xf>
    <xf numFmtId="42" fontId="6" fillId="6" borderId="18" xfId="1" applyNumberFormat="1" applyFont="1" applyFill="1" applyBorder="1" applyAlignment="1" applyProtection="1">
      <alignment horizontal="center" vertical="center"/>
      <protection locked="0"/>
    </xf>
    <xf numFmtId="42" fontId="4" fillId="2" borderId="19" xfId="0" applyNumberFormat="1" applyFont="1" applyFill="1" applyBorder="1" applyAlignment="1" applyProtection="1">
      <alignment horizontal="center" vertical="center"/>
      <protection locked="0"/>
    </xf>
    <xf numFmtId="42" fontId="4" fillId="2" borderId="0" xfId="0" applyNumberFormat="1" applyFont="1" applyFill="1" applyAlignment="1" applyProtection="1">
      <alignment horizontal="center" vertical="center"/>
      <protection locked="0"/>
    </xf>
    <xf numFmtId="165" fontId="5" fillId="6" borderId="32" xfId="0" applyNumberFormat="1" applyFont="1" applyFill="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3" fillId="0" borderId="67" xfId="0" applyFont="1" applyBorder="1" applyAlignment="1">
      <alignment horizontal="center" vertical="center" wrapText="1"/>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68" xfId="0" applyFont="1" applyBorder="1" applyAlignment="1">
      <alignment horizontal="center" vertical="center"/>
    </xf>
    <xf numFmtId="0" fontId="3" fillId="0" borderId="25" xfId="0" applyFont="1" applyBorder="1" applyAlignment="1">
      <alignment horizontal="center" vertical="center"/>
    </xf>
    <xf numFmtId="49" fontId="12" fillId="6" borderId="72" xfId="0" applyNumberFormat="1" applyFont="1" applyFill="1" applyBorder="1" applyAlignment="1">
      <alignment horizontal="left" vertical="top" wrapText="1"/>
    </xf>
    <xf numFmtId="49" fontId="12" fillId="6" borderId="81" xfId="0" applyNumberFormat="1" applyFont="1" applyFill="1" applyBorder="1" applyAlignment="1">
      <alignment horizontal="left" vertical="top" wrapText="1"/>
    </xf>
    <xf numFmtId="49" fontId="12" fillId="6" borderId="37" xfId="0" applyNumberFormat="1" applyFont="1" applyFill="1" applyBorder="1" applyAlignment="1">
      <alignment horizontal="left" vertical="top" wrapText="1"/>
    </xf>
    <xf numFmtId="0" fontId="5" fillId="0" borderId="0" xfId="0" applyFont="1" applyAlignment="1">
      <alignment horizontal="left" vertical="center"/>
    </xf>
    <xf numFmtId="0" fontId="5" fillId="0" borderId="0" xfId="0" applyFont="1" applyAlignment="1">
      <alignment horizontal="left" vertical="center" wrapText="1"/>
    </xf>
    <xf numFmtId="0" fontId="12" fillId="6" borderId="72" xfId="0" applyFont="1" applyFill="1" applyBorder="1" applyAlignment="1" applyProtection="1">
      <alignment horizontal="left" vertical="top" wrapText="1"/>
      <protection locked="0"/>
    </xf>
    <xf numFmtId="0" fontId="12" fillId="6" borderId="81" xfId="0" applyFont="1" applyFill="1" applyBorder="1" applyAlignment="1" applyProtection="1">
      <alignment horizontal="left" vertical="top" wrapText="1"/>
      <protection locked="0"/>
    </xf>
    <xf numFmtId="0" fontId="12" fillId="6" borderId="37" xfId="0" applyFont="1" applyFill="1" applyBorder="1" applyAlignment="1" applyProtection="1">
      <alignment horizontal="left" vertical="top" wrapText="1"/>
      <protection locked="0"/>
    </xf>
    <xf numFmtId="3" fontId="6" fillId="6" borderId="19" xfId="0" applyNumberFormat="1" applyFont="1" applyFill="1" applyBorder="1" applyAlignment="1" applyProtection="1">
      <alignment horizontal="center" vertical="center"/>
      <protection locked="0"/>
    </xf>
    <xf numFmtId="3" fontId="6" fillId="6" borderId="18" xfId="0" applyNumberFormat="1" applyFont="1" applyFill="1" applyBorder="1" applyAlignment="1" applyProtection="1">
      <alignment horizontal="center" vertical="center"/>
      <protection locked="0"/>
    </xf>
    <xf numFmtId="3" fontId="6" fillId="0" borderId="19" xfId="0" applyNumberFormat="1" applyFont="1" applyBorder="1" applyAlignment="1">
      <alignment horizontal="center" vertical="center"/>
    </xf>
    <xf numFmtId="3" fontId="6" fillId="0" borderId="18" xfId="0" applyNumberFormat="1" applyFont="1" applyBorder="1" applyAlignment="1">
      <alignment horizontal="center" vertical="center"/>
    </xf>
    <xf numFmtId="0" fontId="9" fillId="0" borderId="95" xfId="0" applyFont="1" applyBorder="1" applyAlignment="1" applyProtection="1">
      <alignment horizontal="left" vertical="center" wrapText="1"/>
      <protection locked="0"/>
    </xf>
    <xf numFmtId="0" fontId="9" fillId="0" borderId="96" xfId="0" applyFont="1" applyBorder="1" applyAlignment="1" applyProtection="1">
      <alignment horizontal="left" vertical="center" wrapText="1"/>
      <protection locked="0"/>
    </xf>
    <xf numFmtId="0" fontId="9" fillId="0" borderId="97" xfId="0" applyFont="1" applyBorder="1" applyAlignment="1" applyProtection="1">
      <alignment horizontal="left" vertical="center" wrapText="1"/>
      <protection locked="0"/>
    </xf>
    <xf numFmtId="0" fontId="9" fillId="0" borderId="98" xfId="0" applyFont="1" applyBorder="1" applyAlignment="1" applyProtection="1">
      <alignment horizontal="left" vertical="center" wrapText="1"/>
      <protection locked="0"/>
    </xf>
    <xf numFmtId="0" fontId="9" fillId="0" borderId="99" xfId="0" applyFont="1" applyBorder="1" applyAlignment="1" applyProtection="1">
      <alignment horizontal="left" vertical="center" wrapText="1"/>
      <protection locked="0"/>
    </xf>
    <xf numFmtId="0" fontId="9" fillId="0" borderId="100"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2" fontId="6" fillId="6" borderId="19" xfId="0" applyNumberFormat="1" applyFont="1" applyFill="1" applyBorder="1" applyAlignment="1" applyProtection="1">
      <alignment horizontal="center" vertical="center"/>
      <protection locked="0"/>
    </xf>
    <xf numFmtId="42" fontId="6" fillId="6" borderId="18" xfId="0" applyNumberFormat="1" applyFont="1" applyFill="1" applyBorder="1" applyAlignment="1" applyProtection="1">
      <alignment horizontal="center" vertical="center"/>
      <protection locked="0"/>
    </xf>
    <xf numFmtId="42" fontId="6" fillId="6" borderId="19" xfId="0" applyNumberFormat="1" applyFont="1" applyFill="1" applyBorder="1" applyAlignment="1">
      <alignment horizontal="center" vertical="center"/>
    </xf>
    <xf numFmtId="42" fontId="6" fillId="6" borderId="18" xfId="0" applyNumberFormat="1" applyFont="1" applyFill="1" applyBorder="1" applyAlignment="1">
      <alignment horizontal="center" vertical="center"/>
    </xf>
    <xf numFmtId="42" fontId="6" fillId="0" borderId="19" xfId="0" applyNumberFormat="1" applyFont="1" applyBorder="1" applyAlignment="1">
      <alignment horizontal="center" vertical="center"/>
    </xf>
    <xf numFmtId="42" fontId="6" fillId="0" borderId="18" xfId="0" applyNumberFormat="1" applyFont="1" applyBorder="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left" vertical="center"/>
    </xf>
    <xf numFmtId="0" fontId="12" fillId="6" borderId="79" xfId="0" applyFont="1" applyFill="1" applyBorder="1" applyAlignment="1" applyProtection="1">
      <alignment horizontal="left" vertical="top" wrapText="1"/>
      <protection locked="0"/>
    </xf>
    <xf numFmtId="0" fontId="12" fillId="6" borderId="77" xfId="0" applyFont="1" applyFill="1" applyBorder="1" applyAlignment="1" applyProtection="1">
      <alignment horizontal="left" vertical="top" wrapText="1"/>
      <protection locked="0"/>
    </xf>
    <xf numFmtId="0" fontId="12" fillId="6" borderId="104" xfId="0" applyFont="1" applyFill="1" applyBorder="1" applyAlignment="1" applyProtection="1">
      <alignment horizontal="left" vertical="top" wrapText="1"/>
      <protection locked="0"/>
    </xf>
    <xf numFmtId="0" fontId="12" fillId="6" borderId="19" xfId="0" applyFont="1" applyFill="1" applyBorder="1" applyAlignment="1" applyProtection="1">
      <alignment horizontal="left" vertical="top" wrapText="1"/>
      <protection locked="0"/>
    </xf>
    <xf numFmtId="0" fontId="12" fillId="6" borderId="0" xfId="0" applyFont="1" applyFill="1" applyAlignment="1" applyProtection="1">
      <alignment horizontal="left" vertical="top" wrapText="1"/>
      <protection locked="0"/>
    </xf>
    <xf numFmtId="0" fontId="12" fillId="6" borderId="1" xfId="0" applyFont="1" applyFill="1" applyBorder="1" applyAlignment="1" applyProtection="1">
      <alignment horizontal="left" vertical="top" wrapText="1"/>
      <protection locked="0"/>
    </xf>
    <xf numFmtId="0" fontId="12" fillId="6" borderId="35" xfId="0" applyFont="1" applyFill="1" applyBorder="1" applyAlignment="1" applyProtection="1">
      <alignment horizontal="left" vertical="top" wrapText="1"/>
      <protection locked="0"/>
    </xf>
    <xf numFmtId="0" fontId="12" fillId="6" borderId="32" xfId="0" applyFont="1" applyFill="1" applyBorder="1" applyAlignment="1" applyProtection="1">
      <alignment horizontal="left" vertical="top" wrapText="1"/>
      <protection locked="0"/>
    </xf>
    <xf numFmtId="0" fontId="12" fillId="6" borderId="34" xfId="0" applyFont="1" applyFill="1" applyBorder="1" applyAlignment="1" applyProtection="1">
      <alignment horizontal="left" vertical="top" wrapText="1"/>
      <protection locked="0"/>
    </xf>
    <xf numFmtId="0" fontId="9" fillId="0" borderId="67" xfId="0" applyFont="1" applyBorder="1" applyAlignment="1">
      <alignment horizontal="center"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80" xfId="0" applyFont="1" applyBorder="1" applyAlignment="1">
      <alignment horizontal="center" vertical="center"/>
    </xf>
    <xf numFmtId="0" fontId="9" fillId="0" borderId="34" xfId="0" applyFont="1" applyBorder="1" applyAlignment="1">
      <alignment horizontal="center" vertical="center"/>
    </xf>
    <xf numFmtId="0" fontId="9" fillId="0" borderId="32" xfId="0" applyFont="1" applyBorder="1" applyAlignment="1">
      <alignment horizontal="left" wrapText="1"/>
    </xf>
    <xf numFmtId="0" fontId="9" fillId="0" borderId="26" xfId="0" applyFont="1" applyBorder="1" applyAlignment="1">
      <alignment horizontal="center" vertical="center"/>
    </xf>
    <xf numFmtId="0" fontId="9" fillId="0" borderId="0" xfId="0" applyFont="1" applyAlignment="1">
      <alignment horizontal="left" wrapText="1"/>
    </xf>
    <xf numFmtId="0" fontId="9" fillId="0" borderId="0" xfId="0" applyFont="1" applyAlignment="1" applyProtection="1">
      <alignment horizontal="center"/>
      <protection locked="0"/>
    </xf>
    <xf numFmtId="0" fontId="14" fillId="0" borderId="0" xfId="0" applyFont="1" applyAlignment="1" applyProtection="1">
      <alignment horizontal="center"/>
      <protection locked="0"/>
    </xf>
    <xf numFmtId="0" fontId="14" fillId="0" borderId="0" xfId="0" applyFont="1" applyAlignment="1">
      <alignment horizontal="center"/>
    </xf>
    <xf numFmtId="0" fontId="11" fillId="0" borderId="0" xfId="0" applyFont="1" applyAlignment="1" applyProtection="1">
      <alignment horizontal="center"/>
      <protection locked="0"/>
    </xf>
    <xf numFmtId="0" fontId="9" fillId="10" borderId="72" xfId="0" applyFont="1" applyFill="1" applyBorder="1" applyAlignment="1" applyProtection="1">
      <alignment horizontal="center" vertical="center"/>
      <protection locked="0"/>
    </xf>
    <xf numFmtId="0" fontId="9" fillId="10" borderId="37" xfId="0" applyFont="1" applyFill="1" applyBorder="1" applyAlignment="1" applyProtection="1">
      <alignment horizontal="center" vertical="center"/>
      <protection locked="0"/>
    </xf>
    <xf numFmtId="38" fontId="31" fillId="0" borderId="0" xfId="0" applyNumberFormat="1" applyFont="1" applyAlignment="1" applyProtection="1">
      <alignment horizontal="center" vertical="center"/>
      <protection locked="0"/>
    </xf>
    <xf numFmtId="38" fontId="32" fillId="0" borderId="0" xfId="4" applyNumberFormat="1" applyFont="1" applyFill="1" applyAlignment="1" applyProtection="1">
      <alignment horizontal="center" vertical="center"/>
      <protection locked="0"/>
    </xf>
    <xf numFmtId="0" fontId="9" fillId="8" borderId="72" xfId="0" applyFont="1" applyFill="1" applyBorder="1" applyAlignment="1" applyProtection="1">
      <alignment horizontal="center" vertical="center"/>
      <protection locked="0"/>
    </xf>
    <xf numFmtId="0" fontId="9" fillId="8" borderId="37" xfId="0" applyFont="1" applyFill="1" applyBorder="1" applyAlignment="1" applyProtection="1">
      <alignment horizontal="center" vertical="center"/>
      <protection locked="0"/>
    </xf>
    <xf numFmtId="0" fontId="5" fillId="0" borderId="10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49" fontId="9" fillId="0" borderId="0" xfId="0" applyNumberFormat="1" applyFont="1" applyAlignment="1">
      <alignment horizontal="left" vertical="center"/>
    </xf>
    <xf numFmtId="0" fontId="12" fillId="6" borderId="79" xfId="0" applyFont="1" applyFill="1" applyBorder="1" applyAlignment="1">
      <alignment horizontal="left" vertical="top" wrapText="1"/>
    </xf>
    <xf numFmtId="0" fontId="12" fillId="6" borderId="77" xfId="0" applyFont="1" applyFill="1" applyBorder="1" applyAlignment="1">
      <alignment horizontal="left" vertical="top" wrapText="1"/>
    </xf>
    <xf numFmtId="0" fontId="12" fillId="6" borderId="104" xfId="0" applyFont="1" applyFill="1" applyBorder="1" applyAlignment="1">
      <alignment horizontal="left" vertical="top" wrapText="1"/>
    </xf>
    <xf numFmtId="0" fontId="12" fillId="6" borderId="19"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1" xfId="0" applyFont="1" applyFill="1" applyBorder="1" applyAlignment="1">
      <alignment horizontal="left" vertical="top" wrapText="1"/>
    </xf>
    <xf numFmtId="0" fontId="12" fillId="6" borderId="35" xfId="0" applyFont="1" applyFill="1" applyBorder="1" applyAlignment="1">
      <alignment horizontal="left" vertical="top" wrapText="1"/>
    </xf>
    <xf numFmtId="0" fontId="12" fillId="6" borderId="32" xfId="0" applyFont="1" applyFill="1" applyBorder="1" applyAlignment="1">
      <alignment horizontal="left" vertical="top" wrapText="1"/>
    </xf>
    <xf numFmtId="0" fontId="12" fillId="6" borderId="34" xfId="0" applyFont="1" applyFill="1" applyBorder="1" applyAlignment="1">
      <alignment horizontal="left" vertical="top" wrapText="1"/>
    </xf>
    <xf numFmtId="0" fontId="5" fillId="0" borderId="30" xfId="0" applyFont="1" applyBorder="1" applyAlignment="1">
      <alignment horizontal="center" vertical="center"/>
    </xf>
    <xf numFmtId="0" fontId="5" fillId="0" borderId="53" xfId="0" applyFont="1" applyBorder="1" applyAlignment="1">
      <alignment horizontal="center" vertical="center"/>
    </xf>
    <xf numFmtId="49" fontId="9" fillId="0" borderId="18" xfId="0" applyNumberFormat="1" applyFont="1" applyBorder="1" applyAlignment="1">
      <alignment horizontal="left" vertical="center"/>
    </xf>
    <xf numFmtId="0" fontId="11" fillId="0" borderId="0" xfId="0" applyFont="1" applyAlignment="1">
      <alignment horizontal="left" vertical="center"/>
    </xf>
    <xf numFmtId="0" fontId="5" fillId="0" borderId="30" xfId="0" applyFont="1" applyBorder="1" applyAlignment="1">
      <alignment vertical="center"/>
    </xf>
    <xf numFmtId="0" fontId="5" fillId="0" borderId="28" xfId="0" applyFont="1" applyBorder="1" applyAlignment="1">
      <alignment vertical="center"/>
    </xf>
    <xf numFmtId="0" fontId="5" fillId="0" borderId="53" xfId="0" applyFont="1" applyBorder="1" applyAlignment="1">
      <alignment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0" xfId="0" applyFont="1" applyAlignment="1">
      <alignment horizontal="center" vertical="center"/>
    </xf>
    <xf numFmtId="0" fontId="1" fillId="0" borderId="77" xfId="0" applyFont="1" applyBorder="1" applyAlignment="1">
      <alignment horizontal="center" vertical="center"/>
    </xf>
    <xf numFmtId="0" fontId="1" fillId="0" borderId="32" xfId="0" applyFont="1" applyBorder="1" applyAlignment="1">
      <alignment horizontal="center" vertical="center"/>
    </xf>
    <xf numFmtId="0" fontId="1" fillId="0" borderId="0" xfId="0" applyFont="1" applyAlignment="1">
      <alignment horizontal="center" vertical="center"/>
    </xf>
    <xf numFmtId="0" fontId="11" fillId="0" borderId="0" xfId="0" applyFont="1" applyAlignment="1">
      <alignment horizontal="center" vertical="center"/>
    </xf>
    <xf numFmtId="165" fontId="1" fillId="0" borderId="32" xfId="0" applyNumberFormat="1" applyFont="1" applyBorder="1" applyAlignment="1" applyProtection="1">
      <alignment horizontal="center" vertical="center"/>
      <protection locked="0"/>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165" fontId="1" fillId="0" borderId="32" xfId="0" applyNumberFormat="1" applyFont="1" applyBorder="1" applyAlignment="1">
      <alignment horizontal="center" vertical="center"/>
    </xf>
  </cellXfs>
  <cellStyles count="7">
    <cellStyle name="Comma 2" xfId="6" xr:uid="{E3A98F28-5C6F-4DF3-94C0-89B655074BE3}"/>
    <cellStyle name="Currency" xfId="1" builtinId="4"/>
    <cellStyle name="Currency0" xfId="2" xr:uid="{00000000-0005-0000-0000-000001000000}"/>
    <cellStyle name="Heading 4" xfId="5" builtinId="19"/>
    <cellStyle name="Normal" xfId="0" builtinId="0"/>
    <cellStyle name="Percent" xfId="3" builtinId="5"/>
    <cellStyle name="Title" xfId="4"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4</xdr:row>
          <xdr:rowOff>142875</xdr:rowOff>
        </xdr:from>
        <xdr:to>
          <xdr:col>6</xdr:col>
          <xdr:colOff>514350</xdr:colOff>
          <xdr:row>6</xdr:row>
          <xdr:rowOff>19050</xdr:rowOff>
        </xdr:to>
        <xdr:sp macro="" textlink="">
          <xdr:nvSpPr>
            <xdr:cNvPr id="1039" name="Check Box 15" descr="Please check this box if you are certifcat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xdr:row>
          <xdr:rowOff>123825</xdr:rowOff>
        </xdr:from>
        <xdr:to>
          <xdr:col>6</xdr:col>
          <xdr:colOff>514350</xdr:colOff>
          <xdr:row>7</xdr:row>
          <xdr:rowOff>38100</xdr:rowOff>
        </xdr:to>
        <xdr:sp macro="" textlink="">
          <xdr:nvSpPr>
            <xdr:cNvPr id="1040" name="Check Box 16" descr="Please check this box if you are classified"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79</xdr:row>
          <xdr:rowOff>142875</xdr:rowOff>
        </xdr:from>
        <xdr:to>
          <xdr:col>6</xdr:col>
          <xdr:colOff>323850</xdr:colOff>
          <xdr:row>81</xdr:row>
          <xdr:rowOff>28575</xdr:rowOff>
        </xdr:to>
        <xdr:sp macro="" textlink="">
          <xdr:nvSpPr>
            <xdr:cNvPr id="1049" name="Check Box 25" descr="Check this box for NO if:&#10;&#10;Does this unit have a negotiated cap for health and welfare benefits?"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79</xdr:row>
          <xdr:rowOff>142875</xdr:rowOff>
        </xdr:from>
        <xdr:to>
          <xdr:col>5</xdr:col>
          <xdr:colOff>647700</xdr:colOff>
          <xdr:row>81</xdr:row>
          <xdr:rowOff>28575</xdr:rowOff>
        </xdr:to>
        <xdr:sp macro="" textlink="">
          <xdr:nvSpPr>
            <xdr:cNvPr id="1050" name="Check Box 26" descr="Check this box for YES if:&#10;&#10;Does this unit have a negotiated cap for health and welfare benefits?"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xdr:row>
          <xdr:rowOff>142875</xdr:rowOff>
        </xdr:from>
        <xdr:to>
          <xdr:col>6</xdr:col>
          <xdr:colOff>514350</xdr:colOff>
          <xdr:row>16</xdr:row>
          <xdr:rowOff>19050</xdr:rowOff>
        </xdr:to>
        <xdr:sp macro="" textlink="">
          <xdr:nvSpPr>
            <xdr:cNvPr id="1056" name="Check Box 32" descr="This check box is if you answer yes to:&#10;&#10;Does the bargaining unit remain open, or have contingency reopener language, for salaries or health &amp; welfare benefits in the current fiscal year?"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123825</xdr:rowOff>
        </xdr:from>
        <xdr:to>
          <xdr:col>6</xdr:col>
          <xdr:colOff>514350</xdr:colOff>
          <xdr:row>17</xdr:row>
          <xdr:rowOff>38100</xdr:rowOff>
        </xdr:to>
        <xdr:sp macro="" textlink="">
          <xdr:nvSpPr>
            <xdr:cNvPr id="1057" name="Check Box 33" descr="This check box is if you answer NO to:&#10;&#10;Does the bargaining unit remain open, or have contingency reopener language, for salaries or health &amp; welfare benefits in the current fiscal year?"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95</xdr:row>
          <xdr:rowOff>142875</xdr:rowOff>
        </xdr:from>
        <xdr:to>
          <xdr:col>5</xdr:col>
          <xdr:colOff>657225</xdr:colOff>
          <xdr:row>97</xdr:row>
          <xdr:rowOff>28575</xdr:rowOff>
        </xdr:to>
        <xdr:sp macro="" textlink="">
          <xdr:nvSpPr>
            <xdr:cNvPr id="1061" name="Check Box 37" descr="Check this box for YES if:&#10;&#10;Will this agreement increase deficit spending in the current or subsequent years? "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142875</xdr:rowOff>
        </xdr:from>
        <xdr:to>
          <xdr:col>6</xdr:col>
          <xdr:colOff>304800</xdr:colOff>
          <xdr:row>97</xdr:row>
          <xdr:rowOff>28575</xdr:rowOff>
        </xdr:to>
        <xdr:sp macro="" textlink="">
          <xdr:nvSpPr>
            <xdr:cNvPr id="1062" name="Check Box 38" descr="Check this box for NO if:&#10;&#10;Will this agreement increase deficit spending in the current or subsequent years? "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323850</xdr:colOff>
          <xdr:row>45</xdr:row>
          <xdr:rowOff>142875</xdr:rowOff>
        </xdr:from>
        <xdr:to>
          <xdr:col>3</xdr:col>
          <xdr:colOff>590550</xdr:colOff>
          <xdr:row>47</xdr:row>
          <xdr:rowOff>38100</xdr:rowOff>
        </xdr:to>
        <xdr:sp macro="" textlink="">
          <xdr:nvSpPr>
            <xdr:cNvPr id="2052" name="Check Box 4" descr="Check this box for YES for the current year 2020-21 if:&#10;&#10;Does the district's budgeted unrestricted reserves meet the state standard minimum reserve amount?"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46</xdr:row>
          <xdr:rowOff>133350</xdr:rowOff>
        </xdr:from>
        <xdr:to>
          <xdr:col>3</xdr:col>
          <xdr:colOff>590550</xdr:colOff>
          <xdr:row>48</xdr:row>
          <xdr:rowOff>28575</xdr:rowOff>
        </xdr:to>
        <xdr:sp macro="" textlink="">
          <xdr:nvSpPr>
            <xdr:cNvPr id="2053" name="Check Box 5" descr="Check this box for YES for the year 2 - 2021-22 if:&#10;&#10;Does the district's budgeted unrestricted reserves meet the state standard minimum reserve amount?"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47</xdr:row>
          <xdr:rowOff>133350</xdr:rowOff>
        </xdr:from>
        <xdr:to>
          <xdr:col>3</xdr:col>
          <xdr:colOff>590550</xdr:colOff>
          <xdr:row>49</xdr:row>
          <xdr:rowOff>28575</xdr:rowOff>
        </xdr:to>
        <xdr:sp macro="" textlink="">
          <xdr:nvSpPr>
            <xdr:cNvPr id="2054" name="Check Box 6" descr="Check this box for YES for the year 3 - 2022-23 if:&#10;&#10;Does the district's budgeted unrestricted reserves meet the state standard minimum reserve amount?"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45</xdr:row>
          <xdr:rowOff>142875</xdr:rowOff>
        </xdr:from>
        <xdr:to>
          <xdr:col>4</xdr:col>
          <xdr:colOff>609600</xdr:colOff>
          <xdr:row>47</xdr:row>
          <xdr:rowOff>38100</xdr:rowOff>
        </xdr:to>
        <xdr:sp macro="" textlink="">
          <xdr:nvSpPr>
            <xdr:cNvPr id="2055" name="Check Box 7" descr="Check this box for No for the current year 2020-21 if:&#10;&#10;Does the district's budgeted unrestricted reserves meet the state standard minimum reserve amount?" hidden="1">
              <a:extLst>
                <a:ext uri="{63B3BB69-23CF-44E3-9099-C40C66FF867C}">
                  <a14:compatExt spid="_x0000_s2055"/>
                </a:ext>
                <a:ext uri="{FF2B5EF4-FFF2-40B4-BE49-F238E27FC236}">
                  <a16:creationId xmlns:a16="http://schemas.microsoft.com/office/drawing/2014/main" id="{00000000-0008-0000-06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133350</xdr:rowOff>
        </xdr:from>
        <xdr:to>
          <xdr:col>4</xdr:col>
          <xdr:colOff>609600</xdr:colOff>
          <xdr:row>48</xdr:row>
          <xdr:rowOff>28575</xdr:rowOff>
        </xdr:to>
        <xdr:sp macro="" textlink="">
          <xdr:nvSpPr>
            <xdr:cNvPr id="2056" name="Check Box 8" descr="Check this box for NO for the year 2 - 2021-22 if:&#10;&#10;Does the district's budgeted unrestricted reserves meet the state standard minimum reserve amount?" hidden="1">
              <a:extLst>
                <a:ext uri="{63B3BB69-23CF-44E3-9099-C40C66FF867C}">
                  <a14:compatExt spid="_x0000_s2056"/>
                </a:ext>
                <a:ext uri="{FF2B5EF4-FFF2-40B4-BE49-F238E27FC236}">
                  <a16:creationId xmlns:a16="http://schemas.microsoft.com/office/drawing/2014/main" id="{00000000-0008-0000-06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47</xdr:row>
          <xdr:rowOff>133350</xdr:rowOff>
        </xdr:from>
        <xdr:to>
          <xdr:col>4</xdr:col>
          <xdr:colOff>609600</xdr:colOff>
          <xdr:row>49</xdr:row>
          <xdr:rowOff>28575</xdr:rowOff>
        </xdr:to>
        <xdr:sp macro="" textlink="">
          <xdr:nvSpPr>
            <xdr:cNvPr id="2057" name="Check Box 9" descr="Check this box for NO for the year 3 - 2022-23 if:&#10;&#10;Does the district's budgeted unrestricted reserves meet the state standard minimum reserve amount?"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97"/>
  <sheetViews>
    <sheetView tabSelected="1" zoomScale="112" zoomScaleNormal="112" zoomScaleSheetLayoutView="100" workbookViewId="0">
      <selection activeCell="I9" sqref="I9"/>
    </sheetView>
  </sheetViews>
  <sheetFormatPr defaultColWidth="8.85546875" defaultRowHeight="12.75" x14ac:dyDescent="0.2"/>
  <cols>
    <col min="1" max="1" width="3.140625" style="37" customWidth="1"/>
    <col min="2" max="2" width="37.28515625" style="23" customWidth="1"/>
    <col min="3" max="3" width="12.140625" style="23" customWidth="1"/>
    <col min="4" max="4" width="1.85546875" style="23" customWidth="1"/>
    <col min="5" max="7" width="13.140625" style="23" customWidth="1"/>
    <col min="8" max="8" width="3.42578125" style="23" customWidth="1"/>
    <col min="9" max="16384" width="8.85546875" style="23"/>
  </cols>
  <sheetData>
    <row r="1" spans="1:7" s="125" customFormat="1" ht="18" x14ac:dyDescent="0.2">
      <c r="A1" s="453" t="s">
        <v>97</v>
      </c>
      <c r="B1" s="453"/>
      <c r="C1" s="453"/>
      <c r="D1" s="453"/>
      <c r="E1" s="453"/>
      <c r="F1" s="453"/>
      <c r="G1" s="453"/>
    </row>
    <row r="2" spans="1:7" s="53" customFormat="1" ht="25.7" customHeight="1" thickBot="1" x14ac:dyDescent="0.25">
      <c r="A2" s="454" t="s">
        <v>246</v>
      </c>
      <c r="B2" s="454"/>
      <c r="C2" s="454"/>
      <c r="D2" s="454"/>
      <c r="E2" s="454"/>
      <c r="F2" s="454"/>
      <c r="G2" s="454"/>
    </row>
    <row r="3" spans="1:7" s="127" customFormat="1" x14ac:dyDescent="0.2">
      <c r="A3" s="505" t="s">
        <v>270</v>
      </c>
      <c r="B3" s="506"/>
      <c r="C3" s="506"/>
      <c r="D3" s="506"/>
      <c r="E3" s="506"/>
      <c r="F3" s="506"/>
      <c r="G3" s="507"/>
    </row>
    <row r="4" spans="1:7" s="127" customFormat="1" ht="39.75" customHeight="1" thickBot="1" x14ac:dyDescent="0.25">
      <c r="A4" s="508"/>
      <c r="B4" s="509"/>
      <c r="C4" s="509"/>
      <c r="D4" s="509"/>
      <c r="E4" s="509"/>
      <c r="F4" s="509"/>
      <c r="G4" s="510"/>
    </row>
    <row r="5" spans="1:7" s="127" customFormat="1" x14ac:dyDescent="0.2">
      <c r="A5" s="126"/>
    </row>
    <row r="6" spans="1:7" s="127" customFormat="1" x14ac:dyDescent="0.2">
      <c r="A6" s="126"/>
      <c r="B6" s="304"/>
      <c r="C6" s="129" t="s">
        <v>124</v>
      </c>
      <c r="D6" s="129"/>
      <c r="E6" s="126"/>
      <c r="F6" s="130" t="s">
        <v>106</v>
      </c>
      <c r="G6" s="126"/>
    </row>
    <row r="7" spans="1:7" s="127" customFormat="1" x14ac:dyDescent="0.2">
      <c r="A7" s="126"/>
      <c r="F7" s="130" t="s">
        <v>107</v>
      </c>
      <c r="G7" s="126"/>
    </row>
    <row r="8" spans="1:7" s="127" customFormat="1" x14ac:dyDescent="0.2">
      <c r="A8" s="126"/>
      <c r="B8" s="305"/>
      <c r="C8" s="129" t="s">
        <v>125</v>
      </c>
      <c r="D8" s="129"/>
      <c r="F8" s="130"/>
      <c r="G8" s="126"/>
    </row>
    <row r="9" spans="1:7" s="127" customFormat="1" x14ac:dyDescent="0.2">
      <c r="A9" s="126"/>
      <c r="F9" s="130"/>
      <c r="G9" s="126"/>
    </row>
    <row r="10" spans="1:7" s="127" customFormat="1" ht="12.75" customHeight="1" x14ac:dyDescent="0.2">
      <c r="A10" s="293" t="s">
        <v>258</v>
      </c>
      <c r="B10" s="294"/>
      <c r="C10" s="294"/>
      <c r="D10" s="294"/>
      <c r="E10" s="300"/>
      <c r="F10" s="295" t="s">
        <v>121</v>
      </c>
      <c r="G10" s="302"/>
    </row>
    <row r="11" spans="1:7" s="127" customFormat="1" ht="15.75" x14ac:dyDescent="0.2">
      <c r="A11" s="296"/>
      <c r="B11" s="297" t="s">
        <v>259</v>
      </c>
      <c r="F11" s="126"/>
      <c r="G11" s="112"/>
    </row>
    <row r="12" spans="1:7" s="127" customFormat="1" x14ac:dyDescent="0.2">
      <c r="A12" s="298" t="s">
        <v>260</v>
      </c>
      <c r="B12" s="299"/>
      <c r="C12" s="299"/>
      <c r="D12" s="299"/>
      <c r="E12" s="301"/>
      <c r="F12" s="128" t="s">
        <v>121</v>
      </c>
      <c r="G12" s="303"/>
    </row>
    <row r="13" spans="1:7" s="127" customFormat="1" x14ac:dyDescent="0.2">
      <c r="A13" s="126"/>
      <c r="F13" s="126"/>
    </row>
    <row r="14" spans="1:7" s="127" customFormat="1" ht="15.95" customHeight="1" x14ac:dyDescent="0.2">
      <c r="A14" s="129" t="s">
        <v>123</v>
      </c>
      <c r="E14" s="483" t="s">
        <v>251</v>
      </c>
      <c r="F14" s="483"/>
      <c r="G14" s="129" t="s">
        <v>122</v>
      </c>
    </row>
    <row r="15" spans="1:7" s="127" customFormat="1" x14ac:dyDescent="0.2">
      <c r="A15" s="126"/>
      <c r="F15" s="126"/>
    </row>
    <row r="16" spans="1:7" s="127" customFormat="1" ht="12.75" customHeight="1" x14ac:dyDescent="0.2">
      <c r="A16" s="511" t="s">
        <v>263</v>
      </c>
      <c r="B16" s="511"/>
      <c r="C16" s="511"/>
      <c r="D16" s="511"/>
      <c r="E16" s="511"/>
      <c r="F16" s="306" t="s">
        <v>261</v>
      </c>
      <c r="G16" s="126"/>
    </row>
    <row r="17" spans="1:7" s="127" customFormat="1" x14ac:dyDescent="0.2">
      <c r="A17" s="511"/>
      <c r="B17" s="511"/>
      <c r="C17" s="511"/>
      <c r="D17" s="511"/>
      <c r="E17" s="511"/>
      <c r="F17" s="306" t="s">
        <v>262</v>
      </c>
      <c r="G17" s="126"/>
    </row>
    <row r="18" spans="1:7" s="127" customFormat="1" x14ac:dyDescent="0.2">
      <c r="A18" s="126"/>
      <c r="F18" s="126"/>
    </row>
    <row r="19" spans="1:7" s="48" customFormat="1" ht="13.5" thickBot="1" x14ac:dyDescent="0.25">
      <c r="A19" s="123" t="s">
        <v>131</v>
      </c>
      <c r="B19" s="124" t="s">
        <v>228</v>
      </c>
      <c r="E19" s="486"/>
      <c r="F19" s="486"/>
      <c r="G19" s="486"/>
    </row>
    <row r="20" spans="1:7" s="122" customFormat="1" ht="12.75" customHeight="1" thickTop="1" thickBot="1" x14ac:dyDescent="0.25">
      <c r="A20" s="487" t="s">
        <v>230</v>
      </c>
      <c r="B20" s="488"/>
      <c r="C20" s="484" t="s">
        <v>132</v>
      </c>
      <c r="D20" s="485"/>
      <c r="E20" s="457" t="s">
        <v>135</v>
      </c>
      <c r="F20" s="458"/>
      <c r="G20" s="459"/>
    </row>
    <row r="21" spans="1:7" s="122" customFormat="1" ht="12.75" customHeight="1" thickTop="1" x14ac:dyDescent="0.2">
      <c r="A21" s="489"/>
      <c r="B21" s="490"/>
      <c r="C21" s="460" t="s">
        <v>133</v>
      </c>
      <c r="D21" s="461"/>
      <c r="E21" s="462" t="s">
        <v>232</v>
      </c>
      <c r="F21" s="465" t="s">
        <v>233</v>
      </c>
      <c r="G21" s="474" t="s">
        <v>234</v>
      </c>
    </row>
    <row r="22" spans="1:7" s="122" customFormat="1" ht="12.75" customHeight="1" x14ac:dyDescent="0.2">
      <c r="A22" s="489"/>
      <c r="B22" s="490"/>
      <c r="C22" s="460" t="s">
        <v>134</v>
      </c>
      <c r="D22" s="461"/>
      <c r="E22" s="463"/>
      <c r="F22" s="466"/>
      <c r="G22" s="475"/>
    </row>
    <row r="23" spans="1:7" s="53" customFormat="1" ht="13.5" customHeight="1" thickBot="1" x14ac:dyDescent="0.25">
      <c r="A23" s="491"/>
      <c r="B23" s="492"/>
      <c r="C23" s="455" t="s">
        <v>229</v>
      </c>
      <c r="D23" s="456"/>
      <c r="E23" s="464"/>
      <c r="F23" s="467"/>
      <c r="G23" s="476"/>
    </row>
    <row r="24" spans="1:7" s="53" customFormat="1" ht="8.1" customHeight="1" thickTop="1" x14ac:dyDescent="0.2">
      <c r="A24" s="468" t="s">
        <v>108</v>
      </c>
      <c r="B24" s="49"/>
      <c r="C24" s="50"/>
      <c r="D24" s="86"/>
      <c r="E24" s="97"/>
      <c r="F24" s="51"/>
      <c r="G24" s="52"/>
    </row>
    <row r="25" spans="1:7" s="53" customFormat="1" ht="12.75" customHeight="1" x14ac:dyDescent="0.2">
      <c r="A25" s="469"/>
      <c r="B25" s="106" t="s">
        <v>126</v>
      </c>
      <c r="C25" s="512"/>
      <c r="D25" s="513"/>
      <c r="E25" s="310"/>
      <c r="F25" s="311"/>
      <c r="G25" s="312"/>
    </row>
    <row r="26" spans="1:7" s="53" customFormat="1" ht="12.75" customHeight="1" x14ac:dyDescent="0.2">
      <c r="A26" s="469"/>
      <c r="B26" s="107" t="s">
        <v>252</v>
      </c>
      <c r="C26" s="477" t="s">
        <v>136</v>
      </c>
      <c r="D26" s="478"/>
      <c r="E26" s="307" t="e">
        <f>+E25/C25</f>
        <v>#DIV/0!</v>
      </c>
      <c r="F26" s="308" t="e">
        <f>+F25/(C25+F58+E25)</f>
        <v>#DIV/0!</v>
      </c>
      <c r="G26" s="309" t="e">
        <f>+G25/(C25+E25+F25+F58+G58)</f>
        <v>#DIV/0!</v>
      </c>
    </row>
    <row r="27" spans="1:7" s="53" customFormat="1" ht="8.1" customHeight="1" thickBot="1" x14ac:dyDescent="0.25">
      <c r="A27" s="470"/>
      <c r="B27" s="108"/>
      <c r="C27" s="55"/>
      <c r="D27" s="88"/>
      <c r="E27" s="98"/>
      <c r="F27" s="56"/>
      <c r="G27" s="57"/>
    </row>
    <row r="28" spans="1:7" s="53" customFormat="1" ht="8.1" customHeight="1" thickTop="1" x14ac:dyDescent="0.2">
      <c r="A28" s="468" t="s">
        <v>109</v>
      </c>
      <c r="B28" s="109"/>
      <c r="C28" s="58"/>
      <c r="D28" s="89"/>
      <c r="E28" s="99"/>
      <c r="F28" s="59"/>
      <c r="G28" s="60"/>
    </row>
    <row r="29" spans="1:7" s="61" customFormat="1" ht="12.75" customHeight="1" x14ac:dyDescent="0.2">
      <c r="A29" s="469"/>
      <c r="B29" s="106" t="s">
        <v>143</v>
      </c>
      <c r="C29" s="313"/>
      <c r="D29" s="314"/>
      <c r="E29" s="310"/>
      <c r="F29" s="311"/>
      <c r="G29" s="312"/>
    </row>
    <row r="30" spans="1:7" s="61" customFormat="1" ht="12.75" customHeight="1" x14ac:dyDescent="0.2">
      <c r="A30" s="469"/>
      <c r="B30" s="114" t="s">
        <v>144</v>
      </c>
      <c r="C30" s="419"/>
      <c r="D30" s="54" t="s">
        <v>137</v>
      </c>
      <c r="E30" s="307" t="e">
        <f>+E29/C29</f>
        <v>#DIV/0!</v>
      </c>
      <c r="F30" s="308" t="e">
        <f>+F29/(C29+E29+$F$58*$C$29/$C$25)</f>
        <v>#DIV/0!</v>
      </c>
      <c r="G30" s="309" t="e">
        <f>+G29/(C29+E29+F29+F58*C29/C25+G58*C29/C25)</f>
        <v>#DIV/0!</v>
      </c>
    </row>
    <row r="31" spans="1:7" s="61" customFormat="1" ht="8.1" customHeight="1" thickBot="1" x14ac:dyDescent="0.25">
      <c r="A31" s="470"/>
      <c r="B31" s="108"/>
      <c r="C31" s="55"/>
      <c r="D31" s="88"/>
      <c r="E31" s="98"/>
      <c r="F31" s="56"/>
      <c r="G31" s="57"/>
    </row>
    <row r="32" spans="1:7" s="61" customFormat="1" ht="8.1" customHeight="1" thickTop="1" x14ac:dyDescent="0.2">
      <c r="A32" s="468" t="s">
        <v>110</v>
      </c>
      <c r="B32" s="109"/>
      <c r="C32" s="58"/>
      <c r="D32" s="89"/>
      <c r="E32" s="99"/>
      <c r="F32" s="62"/>
      <c r="G32" s="60"/>
    </row>
    <row r="33" spans="1:7" s="61" customFormat="1" ht="12.75" customHeight="1" x14ac:dyDescent="0.2">
      <c r="A33" s="469"/>
      <c r="B33" s="106" t="s">
        <v>128</v>
      </c>
      <c r="C33" s="316">
        <f>C25+C29</f>
        <v>0</v>
      </c>
      <c r="D33" s="317"/>
      <c r="E33" s="318">
        <f>+E25+E29</f>
        <v>0</v>
      </c>
      <c r="F33" s="319">
        <f>+F25+F29</f>
        <v>0</v>
      </c>
      <c r="G33" s="320">
        <f>+G25+G29</f>
        <v>0</v>
      </c>
    </row>
    <row r="34" spans="1:7" s="61" customFormat="1" ht="12.75" customHeight="1" x14ac:dyDescent="0.2">
      <c r="A34" s="469"/>
      <c r="B34" s="107" t="s">
        <v>127</v>
      </c>
      <c r="C34" s="477" t="s">
        <v>138</v>
      </c>
      <c r="D34" s="478"/>
      <c r="E34" s="307" t="e">
        <f>+E33/C33</f>
        <v>#DIV/0!</v>
      </c>
      <c r="F34" s="308" t="e">
        <f>+F33/($C$33+$E$33+$F$58+$F$58*$C$29/$C$25)</f>
        <v>#DIV/0!</v>
      </c>
      <c r="G34" s="315" t="e">
        <f>+G33/($C$33+$E$33+$F$33+$F$58+$F$58*$C$29/$C$25+$G$58+$G$58*$C$29/$C$25)</f>
        <v>#DIV/0!</v>
      </c>
    </row>
    <row r="35" spans="1:7" s="61" customFormat="1" ht="8.1" customHeight="1" thickBot="1" x14ac:dyDescent="0.25">
      <c r="A35" s="470"/>
      <c r="B35" s="108"/>
      <c r="C35" s="55"/>
      <c r="D35" s="88"/>
      <c r="E35" s="98"/>
      <c r="F35" s="56"/>
      <c r="G35" s="63"/>
    </row>
    <row r="36" spans="1:7" s="61" customFormat="1" ht="8.1" customHeight="1" thickTop="1" x14ac:dyDescent="0.2">
      <c r="A36" s="468" t="s">
        <v>111</v>
      </c>
      <c r="B36" s="109"/>
      <c r="C36" s="78"/>
      <c r="D36" s="89"/>
      <c r="E36" s="99"/>
      <c r="F36" s="59"/>
      <c r="G36" s="79"/>
    </row>
    <row r="37" spans="1:7" s="61" customFormat="1" ht="12.75" customHeight="1" x14ac:dyDescent="0.2">
      <c r="A37" s="469"/>
      <c r="B37" s="106" t="s">
        <v>118</v>
      </c>
      <c r="C37" s="481" t="s">
        <v>100</v>
      </c>
      <c r="D37" s="482"/>
      <c r="E37" s="310"/>
      <c r="F37" s="311"/>
      <c r="G37" s="312"/>
    </row>
    <row r="38" spans="1:7" s="61" customFormat="1" ht="12.75" customHeight="1" x14ac:dyDescent="0.2">
      <c r="A38" s="469"/>
      <c r="B38" s="110" t="s">
        <v>129</v>
      </c>
      <c r="C38" s="477" t="s">
        <v>136</v>
      </c>
      <c r="D38" s="478"/>
      <c r="E38" s="307" t="e">
        <f>+E37/$C$25</f>
        <v>#DIV/0!</v>
      </c>
      <c r="F38" s="308" t="e">
        <f>+F37/($C$25+$E$25+$F$58)</f>
        <v>#DIV/0!</v>
      </c>
      <c r="G38" s="309" t="e">
        <f>+G37/($C$25+$E$25+$F$25+$F$58+$G$58)</f>
        <v>#DIV/0!</v>
      </c>
    </row>
    <row r="39" spans="1:7" s="61" customFormat="1" ht="12.75" customHeight="1" x14ac:dyDescent="0.2">
      <c r="A39" s="469"/>
      <c r="B39" s="106" t="s">
        <v>139</v>
      </c>
      <c r="C39" s="481" t="s">
        <v>100</v>
      </c>
      <c r="D39" s="482"/>
      <c r="E39" s="310"/>
      <c r="F39" s="311"/>
      <c r="G39" s="312"/>
    </row>
    <row r="40" spans="1:7" s="61" customFormat="1" ht="12.75" customHeight="1" x14ac:dyDescent="0.2">
      <c r="A40" s="469"/>
      <c r="B40" s="109" t="s">
        <v>130</v>
      </c>
      <c r="C40" s="477" t="s">
        <v>136</v>
      </c>
      <c r="D40" s="478"/>
      <c r="E40" s="307" t="e">
        <f>+E39/$C$25</f>
        <v>#DIV/0!</v>
      </c>
      <c r="F40" s="308" t="e">
        <f>+F39/($C$25+$E$25+$F$58)</f>
        <v>#DIV/0!</v>
      </c>
      <c r="G40" s="309" t="e">
        <f>+G39/($C$25+$E$25+$F$25+$F$58+$G$58)</f>
        <v>#DIV/0!</v>
      </c>
    </row>
    <row r="41" spans="1:7" s="61" customFormat="1" ht="12.75" customHeight="1" x14ac:dyDescent="0.2">
      <c r="A41" s="469"/>
      <c r="B41" s="106" t="s">
        <v>119</v>
      </c>
      <c r="C41" s="481" t="s">
        <v>100</v>
      </c>
      <c r="D41" s="482"/>
      <c r="E41" s="310"/>
      <c r="F41" s="311"/>
      <c r="G41" s="312"/>
    </row>
    <row r="42" spans="1:7" s="61" customFormat="1" ht="12.75" customHeight="1" x14ac:dyDescent="0.2">
      <c r="A42" s="469"/>
      <c r="B42" s="84" t="s">
        <v>3</v>
      </c>
      <c r="C42" s="477" t="s">
        <v>136</v>
      </c>
      <c r="D42" s="478"/>
      <c r="E42" s="307" t="e">
        <f>+E41/$C$25</f>
        <v>#DIV/0!</v>
      </c>
      <c r="F42" s="308" t="e">
        <f>+F41/($C$25+$E$25+$F$58)</f>
        <v>#DIV/0!</v>
      </c>
      <c r="G42" s="309" t="e">
        <f>+G41/($C$25+$E$25+$F$25+$F$58+$G$58)</f>
        <v>#DIV/0!</v>
      </c>
    </row>
    <row r="43" spans="1:7" s="61" customFormat="1" ht="8.1" customHeight="1" thickBot="1" x14ac:dyDescent="0.25">
      <c r="A43" s="470"/>
      <c r="B43" s="85"/>
      <c r="C43" s="80"/>
      <c r="D43" s="90"/>
      <c r="E43" s="98"/>
      <c r="F43" s="56"/>
      <c r="G43" s="57"/>
    </row>
    <row r="44" spans="1:7" s="61" customFormat="1" ht="8.1" customHeight="1" thickTop="1" x14ac:dyDescent="0.2">
      <c r="A44" s="468" t="s">
        <v>112</v>
      </c>
      <c r="B44" s="110"/>
      <c r="C44" s="78"/>
      <c r="D44" s="89"/>
      <c r="E44" s="99"/>
      <c r="F44" s="59"/>
      <c r="G44" s="60"/>
    </row>
    <row r="45" spans="1:7" s="61" customFormat="1" ht="12.75" customHeight="1" x14ac:dyDescent="0.2">
      <c r="A45" s="469"/>
      <c r="B45" s="106" t="s">
        <v>99</v>
      </c>
      <c r="C45" s="479"/>
      <c r="D45" s="480"/>
      <c r="E45" s="321"/>
      <c r="F45" s="322"/>
      <c r="G45" s="323"/>
    </row>
    <row r="46" spans="1:7" s="61" customFormat="1" ht="12.75" customHeight="1" x14ac:dyDescent="0.2">
      <c r="A46" s="469"/>
      <c r="B46" s="324" t="s">
        <v>4</v>
      </c>
      <c r="C46" s="477" t="s">
        <v>136</v>
      </c>
      <c r="D46" s="478"/>
      <c r="E46" s="307" t="e">
        <f>+E45/$C$25</f>
        <v>#DIV/0!</v>
      </c>
      <c r="F46" s="308" t="e">
        <f>+F45/($C$25+$E$25+$F$58)</f>
        <v>#DIV/0!</v>
      </c>
      <c r="G46" s="309" t="e">
        <f>+G45/($C$25+$E$25+$F$25+$F$58+$G$58)</f>
        <v>#DIV/0!</v>
      </c>
    </row>
    <row r="47" spans="1:7" s="53" customFormat="1" ht="12.75" customHeight="1" x14ac:dyDescent="0.2">
      <c r="A47" s="469"/>
      <c r="B47" s="324" t="s">
        <v>5</v>
      </c>
      <c r="C47" s="64"/>
      <c r="D47" s="91"/>
      <c r="E47" s="100"/>
      <c r="F47" s="65"/>
      <c r="G47" s="66"/>
    </row>
    <row r="48" spans="1:7" s="53" customFormat="1" ht="8.1" customHeight="1" thickBot="1" x14ac:dyDescent="0.25">
      <c r="A48" s="470"/>
      <c r="B48" s="111"/>
      <c r="C48" s="67"/>
      <c r="D48" s="92"/>
      <c r="E48" s="101"/>
      <c r="F48" s="68"/>
      <c r="G48" s="69"/>
    </row>
    <row r="49" spans="1:7" s="53" customFormat="1" ht="8.1" customHeight="1" thickTop="1" x14ac:dyDescent="0.2">
      <c r="A49" s="468" t="s">
        <v>113</v>
      </c>
      <c r="B49" s="112"/>
      <c r="C49" s="70"/>
      <c r="D49" s="91"/>
      <c r="E49" s="100"/>
      <c r="F49" s="49"/>
      <c r="G49" s="66"/>
    </row>
    <row r="50" spans="1:7" s="61" customFormat="1" ht="22.5" customHeight="1" x14ac:dyDescent="0.2">
      <c r="A50" s="469"/>
      <c r="B50" s="113" t="s">
        <v>145</v>
      </c>
      <c r="C50" s="514"/>
      <c r="D50" s="515"/>
      <c r="E50" s="325">
        <f>+E25+E37+E39+E45</f>
        <v>0</v>
      </c>
      <c r="F50" s="326">
        <f>+F25+F37+F39+F45</f>
        <v>0</v>
      </c>
      <c r="G50" s="327">
        <f>+G25+G37+G39+G45</f>
        <v>0</v>
      </c>
    </row>
    <row r="51" spans="1:7" s="61" customFormat="1" ht="18" customHeight="1" x14ac:dyDescent="0.2">
      <c r="A51" s="469"/>
      <c r="B51" s="114" t="s">
        <v>149</v>
      </c>
      <c r="C51" s="477" t="s">
        <v>136</v>
      </c>
      <c r="D51" s="478"/>
      <c r="E51" s="307" t="e">
        <f>+E50/$C$25</f>
        <v>#DIV/0!</v>
      </c>
      <c r="F51" s="308" t="e">
        <f>+F50/($C$25+$E$25+$F$58)</f>
        <v>#DIV/0!</v>
      </c>
      <c r="G51" s="309" t="e">
        <f>+G50/($C$25+$E$25+$F$25+$F$58+$G$58)</f>
        <v>#DIV/0!</v>
      </c>
    </row>
    <row r="52" spans="1:7" s="61" customFormat="1" ht="8.1" customHeight="1" thickBot="1" x14ac:dyDescent="0.25">
      <c r="A52" s="470"/>
      <c r="B52" s="115"/>
      <c r="C52" s="80"/>
      <c r="D52" s="90"/>
      <c r="E52" s="98"/>
      <c r="F52" s="56"/>
      <c r="G52" s="57"/>
    </row>
    <row r="53" spans="1:7" s="61" customFormat="1" ht="8.1" customHeight="1" thickTop="1" x14ac:dyDescent="0.2">
      <c r="A53" s="468" t="s">
        <v>114</v>
      </c>
      <c r="B53" s="107"/>
      <c r="C53" s="54"/>
      <c r="D53" s="87"/>
      <c r="E53" s="99"/>
      <c r="F53" s="59"/>
      <c r="G53" s="60"/>
    </row>
    <row r="54" spans="1:7" s="61" customFormat="1" ht="12.75" customHeight="1" x14ac:dyDescent="0.2">
      <c r="A54" s="469"/>
      <c r="B54" s="113" t="s">
        <v>146</v>
      </c>
      <c r="C54" s="516">
        <f>C33+C45</f>
        <v>0</v>
      </c>
      <c r="D54" s="517"/>
      <c r="E54" s="328">
        <f>E33+E37+E39+E41+E45</f>
        <v>0</v>
      </c>
      <c r="F54" s="329">
        <f>F33+F37+F39+F41+F45</f>
        <v>0</v>
      </c>
      <c r="G54" s="330">
        <f>G33+G37+G39+G41+G45</f>
        <v>0</v>
      </c>
    </row>
    <row r="55" spans="1:7" s="61" customFormat="1" ht="12.75" customHeight="1" x14ac:dyDescent="0.2">
      <c r="A55" s="469"/>
      <c r="B55" s="107" t="s">
        <v>150</v>
      </c>
      <c r="C55" s="477" t="s">
        <v>138</v>
      </c>
      <c r="D55" s="478"/>
      <c r="E55" s="307" t="e">
        <f>E54/C33</f>
        <v>#DIV/0!</v>
      </c>
      <c r="F55" s="308" t="e">
        <f>+F54/($C$33+$E$33+$F$58)</f>
        <v>#DIV/0!</v>
      </c>
      <c r="G55" s="309" t="e">
        <f>+G54/($C$33+$E$33+$F$33+$F$58+$G$58)</f>
        <v>#DIV/0!</v>
      </c>
    </row>
    <row r="56" spans="1:7" s="61" customFormat="1" ht="8.1" customHeight="1" thickBot="1" x14ac:dyDescent="0.25">
      <c r="A56" s="470"/>
      <c r="B56" s="116"/>
      <c r="C56" s="80"/>
      <c r="D56" s="90"/>
      <c r="E56" s="98"/>
      <c r="F56" s="56"/>
      <c r="G56" s="63"/>
    </row>
    <row r="57" spans="1:7" s="61" customFormat="1" ht="8.1" customHeight="1" thickTop="1" x14ac:dyDescent="0.2">
      <c r="A57" s="468" t="s">
        <v>115</v>
      </c>
      <c r="B57" s="107"/>
      <c r="C57" s="81"/>
      <c r="D57" s="93"/>
      <c r="E57" s="99"/>
      <c r="F57" s="59"/>
      <c r="G57" s="60"/>
    </row>
    <row r="58" spans="1:7" s="61" customFormat="1" ht="22.9" customHeight="1" x14ac:dyDescent="0.2">
      <c r="A58" s="469"/>
      <c r="B58" s="113" t="s">
        <v>147</v>
      </c>
      <c r="C58" s="479"/>
      <c r="D58" s="480"/>
      <c r="E58" s="102" t="s">
        <v>100</v>
      </c>
      <c r="F58" s="311"/>
      <c r="G58" s="312"/>
    </row>
    <row r="59" spans="1:7" s="61" customFormat="1" ht="12.75" customHeight="1" x14ac:dyDescent="0.2">
      <c r="A59" s="469"/>
      <c r="B59" s="87" t="s">
        <v>136</v>
      </c>
      <c r="C59" s="331" t="e">
        <f>+C58/(C25-C58)</f>
        <v>#DIV/0!</v>
      </c>
      <c r="D59" s="332"/>
      <c r="E59" s="333" t="s">
        <v>100</v>
      </c>
      <c r="F59" s="308" t="e">
        <f>+F58/($C$25+$E$25)</f>
        <v>#DIV/0!</v>
      </c>
      <c r="G59" s="309" t="e">
        <f>+G58/($C$25+$E$25+$F$25+$F$58)</f>
        <v>#DIV/0!</v>
      </c>
    </row>
    <row r="60" spans="1:7" s="61" customFormat="1" ht="8.1" customHeight="1" thickBot="1" x14ac:dyDescent="0.25">
      <c r="A60" s="470"/>
      <c r="B60" s="114"/>
      <c r="C60" s="334"/>
      <c r="D60" s="87"/>
      <c r="E60" s="335"/>
      <c r="F60" s="336"/>
      <c r="G60" s="337"/>
    </row>
    <row r="61" spans="1:7" s="61" customFormat="1" ht="8.1" customHeight="1" thickTop="1" x14ac:dyDescent="0.2">
      <c r="A61" s="468" t="s">
        <v>116</v>
      </c>
      <c r="B61" s="117"/>
      <c r="C61" s="71"/>
      <c r="D61" s="94"/>
      <c r="E61" s="103"/>
      <c r="F61" s="72"/>
      <c r="G61" s="73"/>
    </row>
    <row r="62" spans="1:7" s="61" customFormat="1" ht="12.75" customHeight="1" x14ac:dyDescent="0.2">
      <c r="A62" s="469"/>
      <c r="B62" s="106" t="s">
        <v>6</v>
      </c>
      <c r="C62" s="501"/>
      <c r="D62" s="502"/>
      <c r="E62" s="338"/>
      <c r="F62" s="339"/>
      <c r="G62" s="340"/>
    </row>
    <row r="63" spans="1:7" s="61" customFormat="1" ht="8.1" customHeight="1" thickBot="1" x14ac:dyDescent="0.25">
      <c r="A63" s="470"/>
      <c r="B63" s="118"/>
      <c r="C63" s="74"/>
      <c r="D63" s="95"/>
      <c r="E63" s="104"/>
      <c r="F63" s="83"/>
      <c r="G63" s="75"/>
    </row>
    <row r="64" spans="1:7" s="61" customFormat="1" ht="8.1" customHeight="1" thickTop="1" x14ac:dyDescent="0.2">
      <c r="A64" s="468" t="s">
        <v>117</v>
      </c>
      <c r="B64" s="106"/>
      <c r="C64" s="82"/>
      <c r="D64" s="96"/>
      <c r="E64" s="105"/>
      <c r="F64" s="76"/>
      <c r="G64" s="77"/>
    </row>
    <row r="65" spans="1:7" s="61" customFormat="1" ht="12.75" customHeight="1" x14ac:dyDescent="0.2">
      <c r="A65" s="469"/>
      <c r="B65" s="106" t="s">
        <v>120</v>
      </c>
      <c r="C65" s="503" t="e">
        <f>C54/C62</f>
        <v>#DIV/0!</v>
      </c>
      <c r="D65" s="504"/>
      <c r="E65" s="341" t="e">
        <f>E54/E62</f>
        <v>#DIV/0!</v>
      </c>
      <c r="F65" s="342" t="e">
        <f>+F54/F62</f>
        <v>#DIV/0!</v>
      </c>
      <c r="G65" s="343" t="e">
        <f>+G54/G62</f>
        <v>#DIV/0!</v>
      </c>
    </row>
    <row r="66" spans="1:7" s="61" customFormat="1" ht="12.75" customHeight="1" x14ac:dyDescent="0.2">
      <c r="A66" s="469"/>
      <c r="B66" s="121"/>
      <c r="D66" s="119" t="s">
        <v>148</v>
      </c>
      <c r="E66" s="307" t="e">
        <f>+E65/C65</f>
        <v>#DIV/0!</v>
      </c>
      <c r="F66" s="308" t="e">
        <f>+F65/(C65+E65)</f>
        <v>#DIV/0!</v>
      </c>
      <c r="G66" s="309" t="e">
        <f>+G65/(C65+E65+F65)</f>
        <v>#DIV/0!</v>
      </c>
    </row>
    <row r="67" spans="1:7" s="61" customFormat="1" ht="8.1" customHeight="1" thickBot="1" x14ac:dyDescent="0.25">
      <c r="A67" s="470"/>
      <c r="B67" s="120"/>
      <c r="C67" s="85"/>
      <c r="D67" s="90"/>
      <c r="E67" s="98"/>
      <c r="F67" s="56"/>
      <c r="G67" s="63"/>
    </row>
    <row r="68" spans="1:7" s="53" customFormat="1" ht="17.45" customHeight="1" thickTop="1" x14ac:dyDescent="0.2">
      <c r="A68" s="131"/>
      <c r="B68" s="132"/>
    </row>
    <row r="69" spans="1:7" s="53" customFormat="1" ht="34.5" customHeight="1" x14ac:dyDescent="0.2">
      <c r="A69" s="497" t="s">
        <v>264</v>
      </c>
      <c r="B69" s="497"/>
      <c r="C69" s="497"/>
      <c r="D69" s="497"/>
      <c r="E69" s="497"/>
      <c r="F69" s="497"/>
      <c r="G69" s="497"/>
    </row>
    <row r="70" spans="1:7" s="53" customFormat="1" x14ac:dyDescent="0.2">
      <c r="A70" s="131"/>
      <c r="B70" s="133"/>
      <c r="C70" s="133"/>
      <c r="D70" s="133"/>
      <c r="E70" s="133"/>
      <c r="F70" s="133"/>
      <c r="G70" s="133"/>
    </row>
    <row r="71" spans="1:7" s="139" customFormat="1" ht="71.25" customHeight="1" x14ac:dyDescent="0.2">
      <c r="A71" s="493"/>
      <c r="B71" s="494"/>
      <c r="C71" s="494"/>
      <c r="D71" s="494"/>
      <c r="E71" s="494"/>
      <c r="F71" s="494"/>
      <c r="G71" s="495"/>
    </row>
    <row r="72" spans="1:7" s="125" customFormat="1" ht="15" x14ac:dyDescent="0.2">
      <c r="A72" s="134"/>
    </row>
    <row r="73" spans="1:7" s="53" customFormat="1" ht="25.7" customHeight="1" x14ac:dyDescent="0.2">
      <c r="A73" s="497" t="s">
        <v>265</v>
      </c>
      <c r="B73" s="497"/>
      <c r="C73" s="497"/>
      <c r="D73" s="497"/>
      <c r="E73" s="497"/>
      <c r="F73" s="497"/>
      <c r="G73" s="497"/>
    </row>
    <row r="74" spans="1:7" s="53" customFormat="1" x14ac:dyDescent="0.2">
      <c r="A74" s="131"/>
      <c r="B74" s="133"/>
      <c r="C74" s="133"/>
      <c r="D74" s="133"/>
      <c r="E74" s="133"/>
      <c r="F74" s="133"/>
      <c r="G74" s="133"/>
    </row>
    <row r="75" spans="1:7" s="139" customFormat="1" ht="61.5" customHeight="1" x14ac:dyDescent="0.2">
      <c r="A75" s="493"/>
      <c r="B75" s="494"/>
      <c r="C75" s="494"/>
      <c r="D75" s="494"/>
      <c r="E75" s="494"/>
      <c r="F75" s="494"/>
      <c r="G75" s="495"/>
    </row>
    <row r="76" spans="1:7" s="53" customFormat="1" x14ac:dyDescent="0.2">
      <c r="A76" s="131"/>
    </row>
    <row r="77" spans="1:7" s="53" customFormat="1" ht="25.7" customHeight="1" x14ac:dyDescent="0.2">
      <c r="A77" s="497" t="s">
        <v>266</v>
      </c>
      <c r="B77" s="497"/>
      <c r="C77" s="497"/>
      <c r="D77" s="497"/>
      <c r="E77" s="497"/>
      <c r="F77" s="497"/>
      <c r="G77" s="497"/>
    </row>
    <row r="78" spans="1:7" s="53" customFormat="1" x14ac:dyDescent="0.2">
      <c r="A78" s="131"/>
      <c r="B78" s="133"/>
      <c r="C78" s="133"/>
      <c r="D78" s="133"/>
      <c r="E78" s="133"/>
      <c r="F78" s="133"/>
      <c r="G78" s="133"/>
    </row>
    <row r="79" spans="1:7" s="138" customFormat="1" ht="48" customHeight="1" x14ac:dyDescent="0.2">
      <c r="A79" s="493"/>
      <c r="B79" s="494"/>
      <c r="C79" s="494"/>
      <c r="D79" s="494"/>
      <c r="E79" s="494"/>
      <c r="F79" s="494"/>
      <c r="G79" s="495"/>
    </row>
    <row r="80" spans="1:7" s="53" customFormat="1" x14ac:dyDescent="0.2">
      <c r="A80" s="131"/>
    </row>
    <row r="81" spans="1:7" s="53" customFormat="1" x14ac:dyDescent="0.2">
      <c r="A81" s="496" t="s">
        <v>151</v>
      </c>
      <c r="B81" s="496"/>
      <c r="C81" s="496"/>
      <c r="D81" s="496"/>
      <c r="E81" s="496"/>
      <c r="F81" s="91" t="s">
        <v>152</v>
      </c>
      <c r="G81" s="133"/>
    </row>
    <row r="82" spans="1:7" s="53" customFormat="1" ht="25.7" customHeight="1" x14ac:dyDescent="0.2">
      <c r="A82" s="497" t="s">
        <v>267</v>
      </c>
      <c r="B82" s="497"/>
      <c r="C82" s="497"/>
      <c r="D82" s="497"/>
      <c r="E82" s="497"/>
      <c r="F82" s="497"/>
      <c r="G82" s="497"/>
    </row>
    <row r="83" spans="1:7" s="53" customFormat="1" x14ac:dyDescent="0.2">
      <c r="A83" s="135"/>
      <c r="B83" s="133"/>
      <c r="C83" s="133"/>
      <c r="D83" s="133"/>
      <c r="E83" s="133"/>
      <c r="F83" s="133"/>
      <c r="G83" s="133"/>
    </row>
    <row r="84" spans="1:7" s="139" customFormat="1" ht="47.25" customHeight="1" x14ac:dyDescent="0.2">
      <c r="A84" s="471"/>
      <c r="B84" s="472"/>
      <c r="C84" s="472"/>
      <c r="D84" s="472"/>
      <c r="E84" s="472"/>
      <c r="F84" s="472"/>
      <c r="G84" s="473"/>
    </row>
    <row r="85" spans="1:7" s="53" customFormat="1" x14ac:dyDescent="0.2">
      <c r="A85" s="135"/>
    </row>
    <row r="86" spans="1:7" s="53" customFormat="1" x14ac:dyDescent="0.2">
      <c r="A86" s="136" t="s">
        <v>140</v>
      </c>
      <c r="B86" s="137" t="s">
        <v>142</v>
      </c>
      <c r="C86" s="133"/>
      <c r="D86" s="133"/>
      <c r="E86" s="133"/>
      <c r="F86" s="133"/>
      <c r="G86" s="133"/>
    </row>
    <row r="87" spans="1:7" s="53" customFormat="1" ht="25.7" customHeight="1" x14ac:dyDescent="0.2">
      <c r="A87" s="497" t="s">
        <v>153</v>
      </c>
      <c r="B87" s="497"/>
      <c r="C87" s="497"/>
      <c r="D87" s="497"/>
      <c r="E87" s="497"/>
      <c r="F87" s="497"/>
      <c r="G87" s="497"/>
    </row>
    <row r="88" spans="1:7" s="53" customFormat="1" x14ac:dyDescent="0.2">
      <c r="A88" s="133"/>
      <c r="B88" s="133"/>
      <c r="C88" s="133"/>
      <c r="D88" s="133"/>
      <c r="E88" s="133"/>
      <c r="F88" s="133"/>
      <c r="G88" s="133"/>
    </row>
    <row r="89" spans="1:7" s="138" customFormat="1" ht="52.5" customHeight="1" x14ac:dyDescent="0.2">
      <c r="A89" s="498"/>
      <c r="B89" s="499"/>
      <c r="C89" s="499"/>
      <c r="D89" s="499"/>
      <c r="E89" s="499"/>
      <c r="F89" s="499"/>
      <c r="G89" s="500"/>
    </row>
    <row r="90" spans="1:7" s="53" customFormat="1" x14ac:dyDescent="0.2">
      <c r="A90" s="135"/>
    </row>
    <row r="91" spans="1:7" s="53" customFormat="1" x14ac:dyDescent="0.2">
      <c r="A91" s="136" t="s">
        <v>268</v>
      </c>
      <c r="B91" s="137" t="s">
        <v>154</v>
      </c>
      <c r="C91" s="133"/>
      <c r="D91" s="133"/>
      <c r="E91" s="133"/>
      <c r="F91" s="133"/>
      <c r="G91" s="133"/>
    </row>
    <row r="92" spans="1:7" s="53" customFormat="1" ht="25.7" customHeight="1" x14ac:dyDescent="0.2">
      <c r="A92" s="497" t="s">
        <v>249</v>
      </c>
      <c r="B92" s="497"/>
      <c r="C92" s="497"/>
      <c r="D92" s="497"/>
      <c r="E92" s="497"/>
      <c r="F92" s="497"/>
      <c r="G92" s="497"/>
    </row>
    <row r="93" spans="1:7" s="53" customFormat="1" ht="8.1" customHeight="1" x14ac:dyDescent="0.2">
      <c r="A93" s="135"/>
      <c r="B93" s="133"/>
      <c r="C93" s="133"/>
      <c r="D93" s="133"/>
      <c r="E93" s="133"/>
      <c r="F93" s="133"/>
      <c r="G93" s="133"/>
    </row>
    <row r="94" spans="1:7" s="139" customFormat="1" ht="84.75" customHeight="1" x14ac:dyDescent="0.2">
      <c r="A94" s="498"/>
      <c r="B94" s="499"/>
      <c r="C94" s="499"/>
      <c r="D94" s="499"/>
      <c r="E94" s="499"/>
      <c r="F94" s="499"/>
      <c r="G94" s="500"/>
    </row>
    <row r="95" spans="1:7" s="53" customFormat="1" ht="10.15" customHeight="1" x14ac:dyDescent="0.2">
      <c r="A95" s="135"/>
    </row>
    <row r="96" spans="1:7" s="48" customFormat="1" x14ac:dyDescent="0.2">
      <c r="A96" s="136" t="s">
        <v>141</v>
      </c>
      <c r="B96" s="137" t="s">
        <v>155</v>
      </c>
      <c r="C96" s="137"/>
      <c r="D96" s="137"/>
      <c r="E96" s="137"/>
      <c r="F96" s="137"/>
      <c r="G96" s="137"/>
    </row>
    <row r="97" spans="1:7" s="53" customFormat="1" x14ac:dyDescent="0.2">
      <c r="A97" s="496" t="s">
        <v>269</v>
      </c>
      <c r="B97" s="496"/>
      <c r="C97" s="496"/>
      <c r="D97" s="496"/>
      <c r="E97" s="496"/>
      <c r="F97" s="91" t="s">
        <v>152</v>
      </c>
      <c r="G97" s="133"/>
    </row>
  </sheetData>
  <sheetProtection formatCells="0" formatColumns="0" formatRows="0" insertColumns="0" insertRows="0" insertHyperlinks="0" deleteColumns="0" deleteRows="0" sort="0" autoFilter="0" pivotTables="0"/>
  <protectedRanges>
    <protectedRange sqref="A95:G95 A85:G85" name="Range2"/>
    <protectedRange sqref="C25:G25 E23:G23 C28:G28 B33:B37 C32:G32 E34:G37 C39:G39 C44:G44 B45:B47 C61:G61 B70:G70 A77 A14:G14 A9:A10 A7 B76 C76:G77 E10:G10 A12:B12 B15:G18 B13:G13 E12:G12 B6:B11 C6:G9 C11:G11" name="Range1"/>
  </protectedRanges>
  <mergeCells count="57">
    <mergeCell ref="C62:D62"/>
    <mergeCell ref="C65:D65"/>
    <mergeCell ref="A97:E97"/>
    <mergeCell ref="A3:G4"/>
    <mergeCell ref="A16:E17"/>
    <mergeCell ref="C25:D25"/>
    <mergeCell ref="C45:D45"/>
    <mergeCell ref="C50:D50"/>
    <mergeCell ref="C54:D54"/>
    <mergeCell ref="A77:G77"/>
    <mergeCell ref="A69:G69"/>
    <mergeCell ref="A73:G73"/>
    <mergeCell ref="A71:G71"/>
    <mergeCell ref="A82:G82"/>
    <mergeCell ref="A75:G75"/>
    <mergeCell ref="A94:G94"/>
    <mergeCell ref="A79:G79"/>
    <mergeCell ref="A81:E81"/>
    <mergeCell ref="A87:G87"/>
    <mergeCell ref="A92:G92"/>
    <mergeCell ref="A89:G89"/>
    <mergeCell ref="C37:D37"/>
    <mergeCell ref="C39:D39"/>
    <mergeCell ref="C41:D41"/>
    <mergeCell ref="E14:F14"/>
    <mergeCell ref="A24:A27"/>
    <mergeCell ref="A28:A31"/>
    <mergeCell ref="A32:A35"/>
    <mergeCell ref="C20:D20"/>
    <mergeCell ref="C22:D22"/>
    <mergeCell ref="C34:D34"/>
    <mergeCell ref="E19:G19"/>
    <mergeCell ref="C26:D26"/>
    <mergeCell ref="A20:B23"/>
    <mergeCell ref="A57:A60"/>
    <mergeCell ref="A61:A63"/>
    <mergeCell ref="A84:G84"/>
    <mergeCell ref="G21:G23"/>
    <mergeCell ref="C55:D55"/>
    <mergeCell ref="C46:D46"/>
    <mergeCell ref="C51:D51"/>
    <mergeCell ref="C38:D38"/>
    <mergeCell ref="C40:D40"/>
    <mergeCell ref="C42:D42"/>
    <mergeCell ref="A64:A67"/>
    <mergeCell ref="A36:A43"/>
    <mergeCell ref="C58:D58"/>
    <mergeCell ref="A44:A48"/>
    <mergeCell ref="A49:A52"/>
    <mergeCell ref="A53:A56"/>
    <mergeCell ref="A1:G1"/>
    <mergeCell ref="A2:G2"/>
    <mergeCell ref="C23:D23"/>
    <mergeCell ref="E20:G20"/>
    <mergeCell ref="C21:D21"/>
    <mergeCell ref="E21:E23"/>
    <mergeCell ref="F21:F23"/>
  </mergeCells>
  <phoneticPr fontId="2" type="noConversion"/>
  <printOptions horizontalCentered="1"/>
  <pageMargins left="0.25" right="0.25" top="0.5" bottom="0.5" header="0.25" footer="0.22"/>
  <pageSetup scale="88" fitToHeight="2" orientation="portrait" r:id="rId1"/>
  <headerFooter alignWithMargins="0">
    <oddHeader>&amp;R&amp;9Page &amp;P of 10</oddHeader>
    <oddFooter xml:space="preserve">&amp;L&amp;8Revised &amp;D
&amp;C </oddFooter>
  </headerFooter>
  <rowBreaks count="1" manualBreakCount="1">
    <brk id="67" max="6" man="1"/>
  </rowBreaks>
  <ignoredErrors>
    <ignoredError sqref="A24:A6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ltText="Please check this box if you are certifcated.">
                <anchor moveWithCells="1">
                  <from>
                    <xdr:col>6</xdr:col>
                    <xdr:colOff>247650</xdr:colOff>
                    <xdr:row>4</xdr:row>
                    <xdr:rowOff>142875</xdr:rowOff>
                  </from>
                  <to>
                    <xdr:col>6</xdr:col>
                    <xdr:colOff>514350</xdr:colOff>
                    <xdr:row>6</xdr:row>
                    <xdr:rowOff>19050</xdr:rowOff>
                  </to>
                </anchor>
              </controlPr>
            </control>
          </mc:Choice>
        </mc:AlternateContent>
        <mc:AlternateContent xmlns:mc="http://schemas.openxmlformats.org/markup-compatibility/2006">
          <mc:Choice Requires="x14">
            <control shapeId="1040" r:id="rId5" name="Check Box 16">
              <controlPr defaultSize="0" autoFill="0" autoLine="0" autoPict="0" altText="Please check this box if you are classified">
                <anchor moveWithCells="1">
                  <from>
                    <xdr:col>6</xdr:col>
                    <xdr:colOff>247650</xdr:colOff>
                    <xdr:row>5</xdr:row>
                    <xdr:rowOff>123825</xdr:rowOff>
                  </from>
                  <to>
                    <xdr:col>6</xdr:col>
                    <xdr:colOff>514350</xdr:colOff>
                    <xdr:row>7</xdr:row>
                    <xdr:rowOff>38100</xdr:rowOff>
                  </to>
                </anchor>
              </controlPr>
            </control>
          </mc:Choice>
        </mc:AlternateContent>
        <mc:AlternateContent xmlns:mc="http://schemas.openxmlformats.org/markup-compatibility/2006">
          <mc:Choice Requires="x14">
            <control shapeId="1049" r:id="rId6" name="Check Box 25">
              <controlPr defaultSize="0" autoFill="0" autoLine="0" autoPict="0" altText="Check this box for NO if:_x000a__x000a_Does this unit have a negotiated cap for health and welfare benefits?">
                <anchor moveWithCells="1">
                  <from>
                    <xdr:col>6</xdr:col>
                    <xdr:colOff>57150</xdr:colOff>
                    <xdr:row>79</xdr:row>
                    <xdr:rowOff>142875</xdr:rowOff>
                  </from>
                  <to>
                    <xdr:col>6</xdr:col>
                    <xdr:colOff>323850</xdr:colOff>
                    <xdr:row>81</xdr:row>
                    <xdr:rowOff>28575</xdr:rowOff>
                  </to>
                </anchor>
              </controlPr>
            </control>
          </mc:Choice>
        </mc:AlternateContent>
        <mc:AlternateContent xmlns:mc="http://schemas.openxmlformats.org/markup-compatibility/2006">
          <mc:Choice Requires="x14">
            <control shapeId="1050" r:id="rId7" name="Check Box 26">
              <controlPr defaultSize="0" autoFill="0" autoLine="0" autoPict="0" altText="Check this box for YES if:_x000a__x000a_Does this unit have a negotiated cap for health and welfare benefits?">
                <anchor moveWithCells="1">
                  <from>
                    <xdr:col>5</xdr:col>
                    <xdr:colOff>381000</xdr:colOff>
                    <xdr:row>79</xdr:row>
                    <xdr:rowOff>142875</xdr:rowOff>
                  </from>
                  <to>
                    <xdr:col>5</xdr:col>
                    <xdr:colOff>647700</xdr:colOff>
                    <xdr:row>81</xdr:row>
                    <xdr:rowOff>28575</xdr:rowOff>
                  </to>
                </anchor>
              </controlPr>
            </control>
          </mc:Choice>
        </mc:AlternateContent>
        <mc:AlternateContent xmlns:mc="http://schemas.openxmlformats.org/markup-compatibility/2006">
          <mc:Choice Requires="x14">
            <control shapeId="1056" r:id="rId8" name="Check Box 32">
              <controlPr defaultSize="0" autoFill="0" autoLine="0" autoPict="0" altText="This check box is if you answer yes to:_x000a__x000a_Does the bargaining unit remain open, or have contingency reopener language, for salaries or health &amp; welfare benefits in the current fiscal year?">
                <anchor moveWithCells="1">
                  <from>
                    <xdr:col>6</xdr:col>
                    <xdr:colOff>247650</xdr:colOff>
                    <xdr:row>14</xdr:row>
                    <xdr:rowOff>142875</xdr:rowOff>
                  </from>
                  <to>
                    <xdr:col>6</xdr:col>
                    <xdr:colOff>514350</xdr:colOff>
                    <xdr:row>16</xdr:row>
                    <xdr:rowOff>19050</xdr:rowOff>
                  </to>
                </anchor>
              </controlPr>
            </control>
          </mc:Choice>
        </mc:AlternateContent>
        <mc:AlternateContent xmlns:mc="http://schemas.openxmlformats.org/markup-compatibility/2006">
          <mc:Choice Requires="x14">
            <control shapeId="1057" r:id="rId9" name="Check Box 33">
              <controlPr defaultSize="0" autoFill="0" autoLine="0" autoPict="0" altText="This check box is if you answer NO to:_x000a__x000a_Does the bargaining unit remain open, or have contingency reopener language, for salaries or health &amp; welfare benefits in the current fiscal year?">
                <anchor moveWithCells="1">
                  <from>
                    <xdr:col>6</xdr:col>
                    <xdr:colOff>247650</xdr:colOff>
                    <xdr:row>15</xdr:row>
                    <xdr:rowOff>123825</xdr:rowOff>
                  </from>
                  <to>
                    <xdr:col>6</xdr:col>
                    <xdr:colOff>514350</xdr:colOff>
                    <xdr:row>17</xdr:row>
                    <xdr:rowOff>38100</xdr:rowOff>
                  </to>
                </anchor>
              </controlPr>
            </control>
          </mc:Choice>
        </mc:AlternateContent>
        <mc:AlternateContent xmlns:mc="http://schemas.openxmlformats.org/markup-compatibility/2006">
          <mc:Choice Requires="x14">
            <control shapeId="1061" r:id="rId10" name="Check Box 37">
              <controlPr defaultSize="0" autoFill="0" autoLine="0" autoPict="0" altText="Check this box for YES if:_x000a__x000a_Will this agreement increase deficit spending in the current or subsequent years? ">
                <anchor moveWithCells="1">
                  <from>
                    <xdr:col>5</xdr:col>
                    <xdr:colOff>390525</xdr:colOff>
                    <xdr:row>95</xdr:row>
                    <xdr:rowOff>142875</xdr:rowOff>
                  </from>
                  <to>
                    <xdr:col>5</xdr:col>
                    <xdr:colOff>657225</xdr:colOff>
                    <xdr:row>97</xdr:row>
                    <xdr:rowOff>28575</xdr:rowOff>
                  </to>
                </anchor>
              </controlPr>
            </control>
          </mc:Choice>
        </mc:AlternateContent>
        <mc:AlternateContent xmlns:mc="http://schemas.openxmlformats.org/markup-compatibility/2006">
          <mc:Choice Requires="x14">
            <control shapeId="1062" r:id="rId11" name="Check Box 38">
              <controlPr defaultSize="0" autoFill="0" autoLine="0" autoPict="0" altText="Check this box for NO if:_x000a__x000a_Will this agreement increase deficit spending in the current or subsequent years? ">
                <anchor moveWithCells="1">
                  <from>
                    <xdr:col>6</xdr:col>
                    <xdr:colOff>38100</xdr:colOff>
                    <xdr:row>95</xdr:row>
                    <xdr:rowOff>142875</xdr:rowOff>
                  </from>
                  <to>
                    <xdr:col>6</xdr:col>
                    <xdr:colOff>304800</xdr:colOff>
                    <xdr:row>97</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J24"/>
  <sheetViews>
    <sheetView zoomScaleNormal="100" workbookViewId="0">
      <selection activeCell="D2" sqref="D2:G2"/>
    </sheetView>
  </sheetViews>
  <sheetFormatPr defaultRowHeight="12.75" x14ac:dyDescent="0.2"/>
  <cols>
    <col min="1" max="1" width="5.28515625" customWidth="1"/>
    <col min="2" max="2" width="15.28515625" customWidth="1"/>
    <col min="3" max="7" width="10.7109375" customWidth="1"/>
    <col min="8" max="8" width="17.5703125" customWidth="1"/>
    <col min="9" max="9" width="5.42578125" customWidth="1"/>
  </cols>
  <sheetData>
    <row r="1" spans="1:10" s="125" customFormat="1" ht="15.75" x14ac:dyDescent="0.2">
      <c r="A1" s="185" t="s">
        <v>201</v>
      </c>
      <c r="B1" s="185"/>
      <c r="C1" s="185"/>
      <c r="D1" s="576">
        <f>'Sec A-F'!B6</f>
        <v>0</v>
      </c>
      <c r="E1" s="576"/>
      <c r="F1" s="576"/>
      <c r="G1" s="576"/>
      <c r="H1" s="185"/>
      <c r="I1" s="185"/>
    </row>
    <row r="2" spans="1:10" s="243" customFormat="1" ht="15.75" x14ac:dyDescent="0.2">
      <c r="D2" s="576">
        <f>'Sec A-F'!B8</f>
        <v>0</v>
      </c>
      <c r="E2" s="576"/>
      <c r="F2" s="576"/>
      <c r="G2" s="576"/>
    </row>
    <row r="3" spans="1:10" s="243" customFormat="1" x14ac:dyDescent="0.2">
      <c r="A3" s="579" t="s">
        <v>206</v>
      </c>
      <c r="B3" s="579"/>
      <c r="C3" s="579"/>
      <c r="D3" s="579"/>
      <c r="E3" s="579"/>
      <c r="F3" s="579"/>
      <c r="G3" s="579"/>
      <c r="H3" s="579"/>
      <c r="I3" s="579"/>
    </row>
    <row r="4" spans="1:10" s="243" customFormat="1" x14ac:dyDescent="0.2">
      <c r="A4" s="580"/>
      <c r="B4" s="580"/>
      <c r="C4" s="580"/>
      <c r="D4" s="580"/>
      <c r="E4" s="580"/>
      <c r="F4" s="580"/>
      <c r="G4" s="580"/>
      <c r="H4" s="580"/>
      <c r="I4" s="580"/>
    </row>
    <row r="5" spans="1:10" s="243" customFormat="1" ht="13.5" thickBot="1" x14ac:dyDescent="0.25"/>
    <row r="6" spans="1:10" s="243" customFormat="1" ht="13.5" thickTop="1" x14ac:dyDescent="0.2">
      <c r="A6" s="244"/>
      <c r="B6" s="245"/>
      <c r="C6" s="245"/>
      <c r="D6" s="245"/>
      <c r="E6" s="245"/>
      <c r="F6" s="245"/>
      <c r="G6" s="245"/>
      <c r="H6" s="245"/>
      <c r="I6" s="246"/>
    </row>
    <row r="7" spans="1:10" s="243" customFormat="1" ht="63.95" customHeight="1" x14ac:dyDescent="0.2">
      <c r="A7" s="247"/>
      <c r="B7" s="578" t="s">
        <v>210</v>
      </c>
      <c r="C7" s="578"/>
      <c r="D7" s="578"/>
      <c r="E7" s="578"/>
      <c r="F7" s="578"/>
      <c r="G7" s="578"/>
      <c r="H7" s="578"/>
      <c r="I7" s="248"/>
      <c r="J7" s="249"/>
    </row>
    <row r="8" spans="1:10" s="243" customFormat="1" x14ac:dyDescent="0.2">
      <c r="A8" s="247"/>
      <c r="F8" s="250"/>
      <c r="G8" s="250"/>
      <c r="H8" s="250"/>
      <c r="I8" s="251"/>
    </row>
    <row r="9" spans="1:10" s="243" customFormat="1" x14ac:dyDescent="0.2">
      <c r="A9" s="247"/>
      <c r="I9" s="251"/>
    </row>
    <row r="10" spans="1:10" s="243" customFormat="1" x14ac:dyDescent="0.2">
      <c r="A10" s="247"/>
      <c r="I10" s="251"/>
    </row>
    <row r="11" spans="1:10" s="243" customFormat="1" x14ac:dyDescent="0.2">
      <c r="A11" s="247"/>
      <c r="B11" s="574"/>
      <c r="C11" s="574"/>
      <c r="D11" s="574"/>
      <c r="E11" s="574"/>
      <c r="G11" s="577"/>
      <c r="H11" s="577"/>
      <c r="I11" s="251"/>
    </row>
    <row r="12" spans="1:10" s="243" customFormat="1" x14ac:dyDescent="0.2">
      <c r="A12" s="247"/>
      <c r="B12" s="573" t="s">
        <v>202</v>
      </c>
      <c r="C12" s="573"/>
      <c r="D12" s="573"/>
      <c r="E12" s="573"/>
      <c r="G12" s="573" t="s">
        <v>98</v>
      </c>
      <c r="H12" s="575"/>
      <c r="I12" s="251"/>
    </row>
    <row r="13" spans="1:10" s="243" customFormat="1" x14ac:dyDescent="0.2">
      <c r="A13" s="247"/>
      <c r="I13" s="251"/>
    </row>
    <row r="14" spans="1:10" s="243" customFormat="1" x14ac:dyDescent="0.2">
      <c r="A14" s="247"/>
      <c r="I14" s="251"/>
    </row>
    <row r="15" spans="1:10" s="243" customFormat="1" x14ac:dyDescent="0.2">
      <c r="A15" s="247"/>
      <c r="I15" s="251"/>
    </row>
    <row r="16" spans="1:10" s="243" customFormat="1" x14ac:dyDescent="0.2">
      <c r="A16" s="247"/>
      <c r="B16" s="574"/>
      <c r="C16" s="574"/>
      <c r="D16" s="574"/>
      <c r="E16" s="574"/>
      <c r="G16" s="577"/>
      <c r="H16" s="577"/>
      <c r="I16" s="251"/>
    </row>
    <row r="17" spans="1:9" s="243" customFormat="1" x14ac:dyDescent="0.2">
      <c r="A17" s="247"/>
      <c r="B17" s="573" t="s">
        <v>203</v>
      </c>
      <c r="C17" s="573"/>
      <c r="D17" s="573"/>
      <c r="E17" s="573"/>
      <c r="G17" s="573" t="s">
        <v>98</v>
      </c>
      <c r="H17" s="573"/>
      <c r="I17" s="251"/>
    </row>
    <row r="18" spans="1:9" s="243" customFormat="1" x14ac:dyDescent="0.2">
      <c r="A18" s="247"/>
      <c r="I18" s="251"/>
    </row>
    <row r="19" spans="1:9" s="243" customFormat="1" ht="13.5" thickBot="1" x14ac:dyDescent="0.25">
      <c r="A19" s="252"/>
      <c r="B19" s="253"/>
      <c r="C19" s="253"/>
      <c r="D19" s="253"/>
      <c r="E19" s="253"/>
      <c r="F19" s="253"/>
      <c r="G19" s="253"/>
      <c r="H19" s="253"/>
      <c r="I19" s="254"/>
    </row>
    <row r="20" spans="1:9" s="243" customFormat="1" ht="13.5" thickTop="1" x14ac:dyDescent="0.2"/>
    <row r="21" spans="1:9" s="243" customFormat="1" x14ac:dyDescent="0.2"/>
    <row r="22" spans="1:9" s="243" customFormat="1" x14ac:dyDescent="0.2">
      <c r="A22" s="243" t="s">
        <v>204</v>
      </c>
      <c r="C22" s="255"/>
      <c r="D22" s="255"/>
      <c r="E22" s="255"/>
      <c r="G22" s="256" t="s">
        <v>205</v>
      </c>
      <c r="H22" s="257"/>
      <c r="I22" s="257"/>
    </row>
    <row r="23" spans="1:9" s="243" customFormat="1" x14ac:dyDescent="0.2"/>
    <row r="24" spans="1:9" s="243" customFormat="1" x14ac:dyDescent="0.2"/>
  </sheetData>
  <sheetProtection formatCells="0" formatColumns="0" formatRows="0" insertColumns="0" insertRows="0" insertHyperlinks="0" deleteColumns="0" deleteRows="0" sort="0" autoFilter="0" pivotTables="0"/>
  <mergeCells count="13">
    <mergeCell ref="D1:G1"/>
    <mergeCell ref="G11:H11"/>
    <mergeCell ref="G16:H16"/>
    <mergeCell ref="B7:H7"/>
    <mergeCell ref="A3:I3"/>
    <mergeCell ref="B11:E11"/>
    <mergeCell ref="A4:I4"/>
    <mergeCell ref="D2:G2"/>
    <mergeCell ref="B17:E17"/>
    <mergeCell ref="B12:E12"/>
    <mergeCell ref="B16:E16"/>
    <mergeCell ref="G12:H12"/>
    <mergeCell ref="G17:H17"/>
  </mergeCells>
  <phoneticPr fontId="2" type="noConversion"/>
  <pageMargins left="0.5" right="0.5" top="1" bottom="1" header="0.5" footer="0.25"/>
  <pageSetup orientation="portrait" r:id="rId1"/>
  <headerFooter alignWithMargins="0">
    <oddHeader>&amp;R&amp;9Page 9 of 10</oddHeader>
    <oddFooter xml:space="preserve">&amp;L&amp;8Revised &amp;D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27"/>
  <sheetViews>
    <sheetView zoomScaleNormal="100" workbookViewId="0">
      <selection activeCell="G33" sqref="G33"/>
    </sheetView>
  </sheetViews>
  <sheetFormatPr defaultRowHeight="12.75" x14ac:dyDescent="0.2"/>
  <cols>
    <col min="1" max="1" width="5.42578125" customWidth="1"/>
    <col min="2" max="2" width="16.140625" customWidth="1"/>
    <col min="3" max="7" width="10.7109375" customWidth="1"/>
    <col min="8" max="8" width="16.5703125" customWidth="1"/>
    <col min="9" max="9" width="5.5703125" customWidth="1"/>
  </cols>
  <sheetData>
    <row r="1" spans="1:10" s="125" customFormat="1" ht="15.75" x14ac:dyDescent="0.2">
      <c r="A1" s="185" t="s">
        <v>207</v>
      </c>
      <c r="B1" s="185"/>
      <c r="C1" s="185"/>
      <c r="D1" s="576">
        <f>'Sec A-F'!B6</f>
        <v>0</v>
      </c>
      <c r="E1" s="576"/>
      <c r="F1" s="576"/>
      <c r="G1" s="576"/>
      <c r="H1" s="185"/>
      <c r="I1" s="185"/>
    </row>
    <row r="2" spans="1:10" s="243" customFormat="1" ht="15.75" x14ac:dyDescent="0.2">
      <c r="D2" s="576">
        <f>'Sec A-F'!B8</f>
        <v>0</v>
      </c>
      <c r="E2" s="576"/>
      <c r="F2" s="576"/>
      <c r="G2" s="576"/>
    </row>
    <row r="3" spans="1:10" s="243" customFormat="1" ht="25.7" customHeight="1" x14ac:dyDescent="0.2">
      <c r="A3" s="578" t="s">
        <v>209</v>
      </c>
      <c r="B3" s="578"/>
      <c r="C3" s="578"/>
      <c r="D3" s="578"/>
      <c r="E3" s="578"/>
      <c r="F3" s="578"/>
      <c r="G3" s="578"/>
      <c r="H3" s="578"/>
      <c r="I3" s="578"/>
    </row>
    <row r="4" spans="1:10" s="243" customFormat="1" x14ac:dyDescent="0.2">
      <c r="A4" s="580"/>
      <c r="B4" s="580"/>
      <c r="C4" s="580"/>
      <c r="D4" s="580"/>
      <c r="E4" s="580"/>
      <c r="F4" s="580"/>
      <c r="G4" s="580"/>
      <c r="H4" s="580"/>
      <c r="I4" s="580"/>
    </row>
    <row r="5" spans="1:10" s="243" customFormat="1" ht="13.5" thickBot="1" x14ac:dyDescent="0.25"/>
    <row r="6" spans="1:10" s="243" customFormat="1" ht="13.5" thickTop="1" x14ac:dyDescent="0.2">
      <c r="A6" s="244"/>
      <c r="B6" s="245"/>
      <c r="C6" s="245"/>
      <c r="D6" s="245"/>
      <c r="E6" s="245"/>
      <c r="F6" s="245"/>
      <c r="G6" s="245"/>
      <c r="H6" s="245"/>
      <c r="I6" s="246"/>
    </row>
    <row r="7" spans="1:10" s="243" customFormat="1" ht="38.450000000000003" customHeight="1" x14ac:dyDescent="0.2">
      <c r="A7" s="247"/>
      <c r="B7" s="578" t="s">
        <v>211</v>
      </c>
      <c r="C7" s="578"/>
      <c r="D7" s="578"/>
      <c r="E7" s="578"/>
      <c r="F7" s="578"/>
      <c r="G7" s="578"/>
      <c r="H7" s="578"/>
      <c r="I7" s="248"/>
      <c r="J7" s="249"/>
    </row>
    <row r="8" spans="1:10" s="243" customFormat="1" x14ac:dyDescent="0.2">
      <c r="A8" s="247"/>
      <c r="F8" s="250"/>
      <c r="G8" s="250"/>
      <c r="H8" s="250"/>
      <c r="I8" s="251"/>
    </row>
    <row r="9" spans="1:10" s="243" customFormat="1" x14ac:dyDescent="0.2">
      <c r="A9" s="247"/>
      <c r="B9" s="578" t="s">
        <v>212</v>
      </c>
      <c r="C9" s="578"/>
      <c r="D9" s="578"/>
      <c r="E9" s="578"/>
      <c r="F9" s="578"/>
      <c r="G9" s="578"/>
      <c r="H9" s="578"/>
      <c r="I9" s="251"/>
    </row>
    <row r="10" spans="1:10" s="243" customFormat="1" x14ac:dyDescent="0.2">
      <c r="A10" s="247"/>
      <c r="B10" s="243" t="s">
        <v>213</v>
      </c>
      <c r="E10" s="581" t="str">
        <f>'Sec A-F'!E14:F14</f>
        <v>enter date here</v>
      </c>
      <c r="F10" s="581"/>
      <c r="G10" s="243" t="s">
        <v>215</v>
      </c>
      <c r="I10" s="251"/>
    </row>
    <row r="11" spans="1:10" s="243" customFormat="1" x14ac:dyDescent="0.2">
      <c r="A11" s="247"/>
      <c r="B11" s="243" t="s">
        <v>214</v>
      </c>
      <c r="F11" s="574">
        <f>'Sec A-F'!B8</f>
        <v>0</v>
      </c>
      <c r="G11" s="574"/>
      <c r="H11" s="574"/>
      <c r="I11" s="251"/>
    </row>
    <row r="12" spans="1:10" s="243" customFormat="1" x14ac:dyDescent="0.2">
      <c r="A12" s="247"/>
      <c r="I12" s="251"/>
    </row>
    <row r="13" spans="1:10" s="243" customFormat="1" x14ac:dyDescent="0.2">
      <c r="A13" s="247"/>
      <c r="I13" s="251"/>
    </row>
    <row r="14" spans="1:10" s="243" customFormat="1" x14ac:dyDescent="0.2">
      <c r="A14" s="247"/>
      <c r="B14" s="574"/>
      <c r="C14" s="574"/>
      <c r="D14" s="574"/>
      <c r="E14" s="574"/>
      <c r="G14" s="577"/>
      <c r="H14" s="577"/>
      <c r="I14" s="251"/>
    </row>
    <row r="15" spans="1:10" s="243" customFormat="1" x14ac:dyDescent="0.2">
      <c r="A15" s="247"/>
      <c r="B15" s="573" t="s">
        <v>202</v>
      </c>
      <c r="C15" s="573"/>
      <c r="D15" s="573"/>
      <c r="E15" s="573"/>
      <c r="G15" s="573" t="s">
        <v>98</v>
      </c>
      <c r="H15" s="575"/>
      <c r="I15" s="251"/>
    </row>
    <row r="16" spans="1:10" s="243" customFormat="1" x14ac:dyDescent="0.2">
      <c r="A16" s="247"/>
      <c r="I16" s="251"/>
    </row>
    <row r="17" spans="1:9" s="243" customFormat="1" x14ac:dyDescent="0.2">
      <c r="A17" s="247"/>
      <c r="I17" s="251"/>
    </row>
    <row r="18" spans="1:9" s="243" customFormat="1" x14ac:dyDescent="0.2">
      <c r="A18" s="247"/>
      <c r="I18" s="251"/>
    </row>
    <row r="19" spans="1:9" s="243" customFormat="1" x14ac:dyDescent="0.2">
      <c r="A19" s="247"/>
      <c r="B19" s="574"/>
      <c r="C19" s="574"/>
      <c r="D19" s="574"/>
      <c r="E19" s="574"/>
      <c r="G19" s="577"/>
      <c r="H19" s="577"/>
      <c r="I19" s="251"/>
    </row>
    <row r="20" spans="1:9" s="243" customFormat="1" x14ac:dyDescent="0.2">
      <c r="A20" s="247"/>
      <c r="B20" s="573" t="s">
        <v>208</v>
      </c>
      <c r="C20" s="573"/>
      <c r="D20" s="573"/>
      <c r="E20" s="573"/>
      <c r="G20" s="573" t="s">
        <v>98</v>
      </c>
      <c r="H20" s="573"/>
      <c r="I20" s="251"/>
    </row>
    <row r="21" spans="1:9" s="243" customFormat="1" x14ac:dyDescent="0.2">
      <c r="A21" s="247"/>
      <c r="I21" s="251"/>
    </row>
    <row r="22" spans="1:9" s="243" customFormat="1" ht="13.5" thickBot="1" x14ac:dyDescent="0.25">
      <c r="A22" s="252"/>
      <c r="B22" s="253"/>
      <c r="C22" s="253"/>
      <c r="D22" s="253"/>
      <c r="E22" s="253"/>
      <c r="F22" s="253"/>
      <c r="G22" s="253"/>
      <c r="H22" s="253"/>
      <c r="I22" s="254"/>
    </row>
    <row r="23" spans="1:9" s="243" customFormat="1" ht="13.5" thickTop="1" x14ac:dyDescent="0.2"/>
    <row r="24" spans="1:9" s="243" customFormat="1" x14ac:dyDescent="0.2"/>
    <row r="25" spans="1:9" s="243" customFormat="1" x14ac:dyDescent="0.2">
      <c r="A25" s="243" t="s">
        <v>204</v>
      </c>
      <c r="C25" s="255"/>
      <c r="D25" s="255"/>
      <c r="E25" s="255"/>
      <c r="G25" s="256" t="s">
        <v>205</v>
      </c>
      <c r="H25" s="257"/>
      <c r="I25" s="257"/>
    </row>
    <row r="26" spans="1:9" s="243" customFormat="1" x14ac:dyDescent="0.2"/>
    <row r="27" spans="1:9" s="243" customFormat="1" x14ac:dyDescent="0.2"/>
  </sheetData>
  <sheetProtection formatCells="0" formatColumns="0" formatRows="0" insertColumns="0" insertRows="0" insertHyperlinks="0" deleteColumns="0" deleteRows="0" sort="0" autoFilter="0" pivotTables="0"/>
  <mergeCells count="16">
    <mergeCell ref="B20:E20"/>
    <mergeCell ref="B15:E15"/>
    <mergeCell ref="B19:E19"/>
    <mergeCell ref="G15:H15"/>
    <mergeCell ref="G20:H20"/>
    <mergeCell ref="D2:G2"/>
    <mergeCell ref="D1:G1"/>
    <mergeCell ref="G14:H14"/>
    <mergeCell ref="G19:H19"/>
    <mergeCell ref="B9:H9"/>
    <mergeCell ref="E10:F10"/>
    <mergeCell ref="F11:H11"/>
    <mergeCell ref="B7:H7"/>
    <mergeCell ref="A3:I3"/>
    <mergeCell ref="B14:E14"/>
    <mergeCell ref="A4:I4"/>
  </mergeCells>
  <phoneticPr fontId="2" type="noConversion"/>
  <pageMargins left="0.5" right="0.5" top="1" bottom="1" header="0.5" footer="0.25"/>
  <pageSetup orientation="portrait" r:id="rId1"/>
  <headerFooter alignWithMargins="0">
    <oddHeader>&amp;R&amp;9Page 10 of 10</oddHeader>
    <oddFooter xml:space="preserve">&amp;L&amp;8Revised &amp;D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F43"/>
  <sheetViews>
    <sheetView topLeftCell="A26" zoomScaleNormal="100" zoomScaleSheetLayoutView="100" workbookViewId="0">
      <selection activeCell="E25" sqref="E25:E27"/>
    </sheetView>
  </sheetViews>
  <sheetFormatPr defaultColWidth="8.85546875" defaultRowHeight="12.75" x14ac:dyDescent="0.2"/>
  <cols>
    <col min="1" max="1" width="31.42578125" style="23" customWidth="1"/>
    <col min="2" max="2" width="13.42578125" style="37" customWidth="1"/>
    <col min="3" max="6" width="13.140625" style="23" customWidth="1"/>
    <col min="7" max="16384" width="8.85546875" style="23"/>
  </cols>
  <sheetData>
    <row r="1" spans="1:6" s="48" customFormat="1" ht="15.75" x14ac:dyDescent="0.2">
      <c r="A1" s="518" t="s">
        <v>170</v>
      </c>
      <c r="B1" s="518"/>
      <c r="C1" s="518"/>
      <c r="D1" s="518"/>
      <c r="E1" s="518"/>
      <c r="F1" s="518"/>
    </row>
    <row r="2" spans="1:6" s="122" customFormat="1" ht="23.1" customHeight="1" x14ac:dyDescent="0.2">
      <c r="A2" s="454" t="s">
        <v>246</v>
      </c>
      <c r="B2" s="519"/>
      <c r="C2" s="519"/>
      <c r="D2" s="519"/>
      <c r="E2" s="519"/>
      <c r="F2" s="519"/>
    </row>
    <row r="3" spans="1:6" s="53" customFormat="1" ht="16.350000000000001" customHeight="1" thickBot="1" x14ac:dyDescent="0.25">
      <c r="A3" s="162"/>
      <c r="B3" s="140"/>
      <c r="C3" s="536" t="s">
        <v>231</v>
      </c>
      <c r="D3" s="536"/>
      <c r="E3" s="536"/>
      <c r="F3" s="536"/>
    </row>
    <row r="4" spans="1:6" s="168" customFormat="1" ht="16.350000000000001" customHeight="1" thickTop="1" x14ac:dyDescent="0.2">
      <c r="A4" s="529" t="s">
        <v>166</v>
      </c>
      <c r="B4" s="530"/>
      <c r="C4" s="159" t="s">
        <v>7</v>
      </c>
      <c r="D4" s="159" t="s">
        <v>8</v>
      </c>
      <c r="E4" s="258" t="s">
        <v>247</v>
      </c>
      <c r="F4" s="263" t="s">
        <v>11</v>
      </c>
    </row>
    <row r="5" spans="1:6" s="53" customFormat="1" ht="16.350000000000001" customHeight="1" x14ac:dyDescent="0.2">
      <c r="A5" s="531"/>
      <c r="B5" s="532"/>
      <c r="C5" s="164" t="s">
        <v>164</v>
      </c>
      <c r="D5" s="160" t="s">
        <v>156</v>
      </c>
      <c r="E5" s="259" t="s">
        <v>10</v>
      </c>
      <c r="F5" s="264" t="s">
        <v>225</v>
      </c>
    </row>
    <row r="6" spans="1:6" s="53" customFormat="1" ht="16.350000000000001" customHeight="1" x14ac:dyDescent="0.2">
      <c r="A6" s="531"/>
      <c r="B6" s="532"/>
      <c r="C6" s="164" t="s">
        <v>157</v>
      </c>
      <c r="D6" s="160" t="s">
        <v>163</v>
      </c>
      <c r="E6" s="259" t="s">
        <v>167</v>
      </c>
      <c r="F6" s="264" t="s">
        <v>46</v>
      </c>
    </row>
    <row r="7" spans="1:6" s="53" customFormat="1" ht="16.350000000000001" customHeight="1" x14ac:dyDescent="0.2">
      <c r="A7" s="533"/>
      <c r="B7" s="534"/>
      <c r="C7" s="165" t="s">
        <v>9</v>
      </c>
      <c r="D7" s="161" t="s">
        <v>9</v>
      </c>
      <c r="E7" s="260" t="s">
        <v>171</v>
      </c>
      <c r="F7" s="265" t="s">
        <v>168</v>
      </c>
    </row>
    <row r="8" spans="1:6" s="48" customFormat="1" ht="16.350000000000001" customHeight="1" x14ac:dyDescent="0.2">
      <c r="A8" s="141" t="s">
        <v>12</v>
      </c>
      <c r="B8" s="136"/>
      <c r="C8" s="163"/>
      <c r="E8" s="261"/>
      <c r="F8" s="266"/>
    </row>
    <row r="9" spans="1:6" s="53" customFormat="1" ht="16.350000000000001" customHeight="1" x14ac:dyDescent="0.2">
      <c r="A9" s="170" t="s">
        <v>256</v>
      </c>
      <c r="B9" s="142" t="s">
        <v>13</v>
      </c>
      <c r="C9" s="360"/>
      <c r="D9" s="276"/>
      <c r="E9" s="360"/>
      <c r="F9" s="372">
        <f>SUM(C9:E9)</f>
        <v>0</v>
      </c>
    </row>
    <row r="10" spans="1:6" s="53" customFormat="1" ht="16.350000000000001" customHeight="1" x14ac:dyDescent="0.2">
      <c r="A10" s="171" t="s">
        <v>14</v>
      </c>
      <c r="B10" s="145" t="s">
        <v>15</v>
      </c>
      <c r="C10" s="361"/>
      <c r="D10" s="277"/>
      <c r="E10" s="362"/>
      <c r="F10" s="373">
        <f>SUM(C10:E10)</f>
        <v>0</v>
      </c>
    </row>
    <row r="11" spans="1:6" s="53" customFormat="1" ht="16.350000000000001" customHeight="1" x14ac:dyDescent="0.2">
      <c r="A11" s="170" t="s">
        <v>16</v>
      </c>
      <c r="B11" s="145" t="s">
        <v>17</v>
      </c>
      <c r="C11" s="361"/>
      <c r="D11" s="278"/>
      <c r="E11" s="363"/>
      <c r="F11" s="373">
        <f>SUM(C11:E11)</f>
        <v>0</v>
      </c>
    </row>
    <row r="12" spans="1:6" s="53" customFormat="1" ht="16.350000000000001" customHeight="1" x14ac:dyDescent="0.2">
      <c r="A12" s="171" t="s">
        <v>18</v>
      </c>
      <c r="B12" s="145" t="s">
        <v>19</v>
      </c>
      <c r="C12" s="361"/>
      <c r="D12" s="278"/>
      <c r="E12" s="363"/>
      <c r="F12" s="373">
        <f>SUM(C12:E12)</f>
        <v>0</v>
      </c>
    </row>
    <row r="13" spans="1:6" s="136" customFormat="1" ht="16.350000000000001" customHeight="1" x14ac:dyDescent="0.2">
      <c r="A13" s="166" t="s">
        <v>20</v>
      </c>
      <c r="B13" s="147"/>
      <c r="C13" s="375">
        <f>SUM(C9:C12)</f>
        <v>0</v>
      </c>
      <c r="D13" s="375">
        <f>SUM(D9:D12)</f>
        <v>0</v>
      </c>
      <c r="E13" s="376">
        <f>SUM(E9:E12)</f>
        <v>0</v>
      </c>
      <c r="F13" s="374">
        <f>SUM(F9:F12)</f>
        <v>0</v>
      </c>
    </row>
    <row r="14" spans="1:6" s="48" customFormat="1" ht="16.350000000000001" customHeight="1" x14ac:dyDescent="0.2">
      <c r="A14" s="141" t="s">
        <v>21</v>
      </c>
      <c r="B14" s="136"/>
      <c r="C14" s="148"/>
      <c r="D14" s="149"/>
      <c r="E14" s="262"/>
      <c r="F14" s="267"/>
    </row>
    <row r="15" spans="1:6" s="53" customFormat="1" ht="16.350000000000001" customHeight="1" x14ac:dyDescent="0.2">
      <c r="A15" s="170" t="s">
        <v>22</v>
      </c>
      <c r="B15" s="135" t="s">
        <v>27</v>
      </c>
      <c r="C15" s="352"/>
      <c r="D15" s="365"/>
      <c r="E15" s="366"/>
      <c r="F15" s="372">
        <f t="shared" ref="F15:F22" si="0">SUM(C15:E15)</f>
        <v>0</v>
      </c>
    </row>
    <row r="16" spans="1:6" s="53" customFormat="1" ht="16.350000000000001" customHeight="1" x14ac:dyDescent="0.2">
      <c r="A16" s="171" t="s">
        <v>23</v>
      </c>
      <c r="B16" s="145" t="s">
        <v>28</v>
      </c>
      <c r="C16" s="364"/>
      <c r="D16" s="361"/>
      <c r="E16" s="363"/>
      <c r="F16" s="373">
        <f t="shared" si="0"/>
        <v>0</v>
      </c>
    </row>
    <row r="17" spans="1:6" s="53" customFormat="1" ht="16.350000000000001" customHeight="1" x14ac:dyDescent="0.2">
      <c r="A17" s="171" t="s">
        <v>158</v>
      </c>
      <c r="B17" s="151" t="s">
        <v>29</v>
      </c>
      <c r="C17" s="364"/>
      <c r="D17" s="361"/>
      <c r="E17" s="363"/>
      <c r="F17" s="373">
        <f t="shared" si="0"/>
        <v>0</v>
      </c>
    </row>
    <row r="18" spans="1:6" s="53" customFormat="1" ht="16.350000000000001" customHeight="1" x14ac:dyDescent="0.2">
      <c r="A18" s="171" t="s">
        <v>24</v>
      </c>
      <c r="B18" s="145" t="s">
        <v>30</v>
      </c>
      <c r="C18" s="364"/>
      <c r="D18" s="278"/>
      <c r="E18" s="363"/>
      <c r="F18" s="373">
        <f t="shared" si="0"/>
        <v>0</v>
      </c>
    </row>
    <row r="19" spans="1:6" s="53" customFormat="1" ht="16.350000000000001" customHeight="1" x14ac:dyDescent="0.2">
      <c r="A19" s="171" t="s">
        <v>165</v>
      </c>
      <c r="B19" s="151" t="s">
        <v>31</v>
      </c>
      <c r="C19" s="364"/>
      <c r="D19" s="278"/>
      <c r="E19" s="363"/>
      <c r="F19" s="373">
        <f t="shared" si="0"/>
        <v>0</v>
      </c>
    </row>
    <row r="20" spans="1:6" s="53" customFormat="1" ht="16.350000000000001" customHeight="1" x14ac:dyDescent="0.2">
      <c r="A20" s="171" t="s">
        <v>25</v>
      </c>
      <c r="B20" s="145" t="s">
        <v>32</v>
      </c>
      <c r="C20" s="364"/>
      <c r="D20" s="278"/>
      <c r="E20" s="363"/>
      <c r="F20" s="373">
        <f t="shared" si="0"/>
        <v>0</v>
      </c>
    </row>
    <row r="21" spans="1:6" s="53" customFormat="1" ht="26.25" customHeight="1" x14ac:dyDescent="0.2">
      <c r="A21" s="171" t="s">
        <v>52</v>
      </c>
      <c r="B21" s="152" t="s">
        <v>102</v>
      </c>
      <c r="C21" s="364"/>
      <c r="D21" s="278"/>
      <c r="E21" s="363"/>
      <c r="F21" s="373">
        <f t="shared" si="0"/>
        <v>0</v>
      </c>
    </row>
    <row r="22" spans="1:6" s="53" customFormat="1" ht="16.350000000000001" customHeight="1" x14ac:dyDescent="0.2">
      <c r="A22" s="171" t="s">
        <v>235</v>
      </c>
      <c r="B22" s="151" t="s">
        <v>101</v>
      </c>
      <c r="C22" s="364"/>
      <c r="D22" s="278"/>
      <c r="E22" s="363"/>
      <c r="F22" s="373">
        <f t="shared" si="0"/>
        <v>0</v>
      </c>
    </row>
    <row r="23" spans="1:6" s="136" customFormat="1" ht="16.350000000000001" customHeight="1" x14ac:dyDescent="0.2">
      <c r="A23" s="166" t="s">
        <v>26</v>
      </c>
      <c r="B23" s="147"/>
      <c r="C23" s="377">
        <f>SUM(C15:C22)</f>
        <v>0</v>
      </c>
      <c r="D23" s="375">
        <f>SUM(D15:D22)</f>
        <v>0</v>
      </c>
      <c r="E23" s="376">
        <f>SUM(E15:E22)</f>
        <v>0</v>
      </c>
      <c r="F23" s="374">
        <f>SUM(F15:F22)</f>
        <v>0</v>
      </c>
    </row>
    <row r="24" spans="1:6" s="53" customFormat="1" ht="16.350000000000001" customHeight="1" x14ac:dyDescent="0.2">
      <c r="A24" s="287" t="s">
        <v>236</v>
      </c>
      <c r="B24" s="288"/>
      <c r="C24" s="289"/>
      <c r="D24" s="289"/>
      <c r="E24" s="290"/>
      <c r="F24" s="285"/>
    </row>
    <row r="25" spans="1:6" s="53" customFormat="1" ht="16.350000000000001" customHeight="1" x14ac:dyDescent="0.2">
      <c r="A25" s="291" t="s">
        <v>253</v>
      </c>
      <c r="B25" s="292" t="s">
        <v>254</v>
      </c>
      <c r="C25" s="367"/>
      <c r="D25" s="368"/>
      <c r="E25" s="369"/>
      <c r="F25" s="372">
        <f>SUM(C25:E25)</f>
        <v>0</v>
      </c>
    </row>
    <row r="26" spans="1:6" s="53" customFormat="1" ht="16.350000000000001" customHeight="1" x14ac:dyDescent="0.2">
      <c r="A26" s="170" t="s">
        <v>33</v>
      </c>
      <c r="B26" s="135" t="s">
        <v>36</v>
      </c>
      <c r="C26" s="352"/>
      <c r="D26" s="365"/>
      <c r="E26" s="366"/>
      <c r="F26" s="372">
        <f>SUM(C26:E26)</f>
        <v>0</v>
      </c>
    </row>
    <row r="27" spans="1:6" s="53" customFormat="1" ht="16.350000000000001" customHeight="1" x14ac:dyDescent="0.2">
      <c r="A27" s="171" t="s">
        <v>34</v>
      </c>
      <c r="B27" s="145" t="s">
        <v>37</v>
      </c>
      <c r="C27" s="370"/>
      <c r="D27" s="370"/>
      <c r="E27" s="371"/>
      <c r="F27" s="372">
        <f>SUM(C27:E27)</f>
        <v>0</v>
      </c>
    </row>
    <row r="28" spans="1:6" s="136" customFormat="1" ht="16.350000000000001" customHeight="1" x14ac:dyDescent="0.2">
      <c r="A28" s="166" t="s">
        <v>35</v>
      </c>
      <c r="B28" s="147"/>
      <c r="C28" s="375">
        <f>+C23+C27</f>
        <v>0</v>
      </c>
      <c r="D28" s="375">
        <f>+D23+D27</f>
        <v>0</v>
      </c>
      <c r="E28" s="376">
        <f>+E23+E27</f>
        <v>0</v>
      </c>
      <c r="F28" s="374">
        <f>+F23+F27</f>
        <v>0</v>
      </c>
    </row>
    <row r="29" spans="1:6" s="48" customFormat="1" ht="16.350000000000001" customHeight="1" thickBot="1" x14ac:dyDescent="0.25">
      <c r="A29" s="141" t="s">
        <v>159</v>
      </c>
      <c r="B29" s="136"/>
      <c r="C29" s="379">
        <f>+C13+C26+C25-C28</f>
        <v>0</v>
      </c>
      <c r="D29" s="379">
        <f>+D13+D26+D25-D28</f>
        <v>0</v>
      </c>
      <c r="E29" s="380">
        <f>+E13+E26+E25-E28</f>
        <v>0</v>
      </c>
      <c r="F29" s="378">
        <f>+F13+F25+F26-F28</f>
        <v>0</v>
      </c>
    </row>
    <row r="30" spans="1:6" s="53" customFormat="1" ht="16.350000000000001" customHeight="1" thickTop="1" x14ac:dyDescent="0.2">
      <c r="A30" s="172" t="s">
        <v>38</v>
      </c>
      <c r="B30" s="167" t="s">
        <v>162</v>
      </c>
      <c r="C30" s="381"/>
      <c r="D30" s="279"/>
      <c r="E30" s="280"/>
      <c r="F30" s="372">
        <f>SUM(C30:E30)</f>
        <v>0</v>
      </c>
    </row>
    <row r="31" spans="1:6" s="53" customFormat="1" ht="16.350000000000001" customHeight="1" thickBot="1" x14ac:dyDescent="0.25">
      <c r="A31" s="173" t="s">
        <v>160</v>
      </c>
      <c r="B31" s="157"/>
      <c r="C31" s="382">
        <f>+C30+C29</f>
        <v>0</v>
      </c>
      <c r="D31" s="382">
        <f>+D30+D29</f>
        <v>0</v>
      </c>
      <c r="E31" s="383">
        <f>+E30+E29</f>
        <v>0</v>
      </c>
      <c r="F31" s="384">
        <f>+F30+F29</f>
        <v>0</v>
      </c>
    </row>
    <row r="32" spans="1:6" s="48" customFormat="1" ht="16.350000000000001" customHeight="1" thickTop="1" x14ac:dyDescent="0.2">
      <c r="A32" s="141" t="s">
        <v>161</v>
      </c>
      <c r="B32" s="136"/>
      <c r="C32" s="148"/>
      <c r="D32" s="149"/>
      <c r="E32" s="262"/>
      <c r="F32" s="267"/>
    </row>
    <row r="33" spans="1:6" s="53" customFormat="1" ht="16.350000000000001" customHeight="1" x14ac:dyDescent="0.2">
      <c r="A33" s="170" t="s">
        <v>216</v>
      </c>
      <c r="B33" s="135" t="s">
        <v>221</v>
      </c>
      <c r="C33" s="352"/>
      <c r="D33" s="365"/>
      <c r="E33" s="366"/>
      <c r="F33" s="372">
        <f t="shared" ref="F33:F38" si="1">SUM(C33:E33)</f>
        <v>0</v>
      </c>
    </row>
    <row r="34" spans="1:6" s="53" customFormat="1" ht="16.350000000000001" customHeight="1" x14ac:dyDescent="0.2">
      <c r="A34" s="171" t="s">
        <v>217</v>
      </c>
      <c r="B34" s="145">
        <v>9740</v>
      </c>
      <c r="C34" s="269"/>
      <c r="D34" s="269"/>
      <c r="E34" s="270"/>
      <c r="F34" s="372">
        <f t="shared" si="1"/>
        <v>0</v>
      </c>
    </row>
    <row r="35" spans="1:6" s="53" customFormat="1" ht="16.350000000000001" customHeight="1" x14ac:dyDescent="0.2">
      <c r="A35" s="170" t="s">
        <v>218</v>
      </c>
      <c r="B35" s="145" t="s">
        <v>222</v>
      </c>
      <c r="C35" s="361"/>
      <c r="D35" s="361"/>
      <c r="E35" s="363"/>
      <c r="F35" s="373">
        <f t="shared" si="1"/>
        <v>0</v>
      </c>
    </row>
    <row r="36" spans="1:6" s="53" customFormat="1" ht="16.350000000000001" customHeight="1" x14ac:dyDescent="0.2">
      <c r="A36" s="171" t="s">
        <v>219</v>
      </c>
      <c r="B36" s="145">
        <v>9780</v>
      </c>
      <c r="C36" s="361"/>
      <c r="D36" s="361"/>
      <c r="E36" s="363"/>
      <c r="F36" s="373">
        <f t="shared" si="1"/>
        <v>0</v>
      </c>
    </row>
    <row r="37" spans="1:6" s="53" customFormat="1" ht="16.350000000000001" customHeight="1" x14ac:dyDescent="0.2">
      <c r="A37" s="268" t="s">
        <v>226</v>
      </c>
      <c r="B37" s="145">
        <v>9789</v>
      </c>
      <c r="C37" s="361"/>
      <c r="D37" s="361"/>
      <c r="E37" s="363"/>
      <c r="F37" s="373">
        <f t="shared" si="1"/>
        <v>0</v>
      </c>
    </row>
    <row r="38" spans="1:6" s="53" customFormat="1" ht="16.350000000000001" customHeight="1" thickBot="1" x14ac:dyDescent="0.25">
      <c r="A38" s="174" t="s">
        <v>227</v>
      </c>
      <c r="B38" s="158">
        <v>9790</v>
      </c>
      <c r="C38" s="386">
        <f>+C31-(C33+C34+C35+C36+C37)</f>
        <v>0</v>
      </c>
      <c r="D38" s="386">
        <f>+D31-(D33+D34+D35+D36+D37)</f>
        <v>0</v>
      </c>
      <c r="E38" s="386">
        <f>+E31-(E33+E34+E35+E36+E37)</f>
        <v>0</v>
      </c>
      <c r="F38" s="385">
        <f t="shared" si="1"/>
        <v>0</v>
      </c>
    </row>
    <row r="39" spans="1:6" s="4" customFormat="1" ht="12" thickTop="1" x14ac:dyDescent="0.2">
      <c r="B39" s="5"/>
    </row>
    <row r="40" spans="1:6" ht="39" customHeight="1" x14ac:dyDescent="0.2">
      <c r="A40" s="535" t="s">
        <v>248</v>
      </c>
      <c r="B40" s="535"/>
      <c r="C40" s="535"/>
      <c r="D40" s="535"/>
      <c r="E40" s="535"/>
      <c r="F40" s="535"/>
    </row>
    <row r="41" spans="1:6" s="36" customFormat="1" ht="15" x14ac:dyDescent="0.2">
      <c r="A41" s="520"/>
      <c r="B41" s="521"/>
      <c r="C41" s="521"/>
      <c r="D41" s="521"/>
      <c r="E41" s="521"/>
      <c r="F41" s="522"/>
    </row>
    <row r="42" spans="1:6" s="36" customFormat="1" ht="15" x14ac:dyDescent="0.2">
      <c r="A42" s="523"/>
      <c r="B42" s="524"/>
      <c r="C42" s="524"/>
      <c r="D42" s="524"/>
      <c r="E42" s="524"/>
      <c r="F42" s="525"/>
    </row>
    <row r="43" spans="1:6" s="36" customFormat="1" ht="13.5" customHeight="1" x14ac:dyDescent="0.2">
      <c r="A43" s="526"/>
      <c r="B43" s="527"/>
      <c r="C43" s="527"/>
      <c r="D43" s="527"/>
      <c r="E43" s="527"/>
      <c r="F43" s="528"/>
    </row>
  </sheetData>
  <sheetProtection formatCells="0" formatColumns="0" formatRows="0" insertColumns="0" insertRows="0" insertHyperlinks="0" deleteColumns="0" deleteRows="0" sort="0" autoFilter="0" pivotTables="0"/>
  <mergeCells count="6">
    <mergeCell ref="A1:F1"/>
    <mergeCell ref="A2:F2"/>
    <mergeCell ref="A41:F43"/>
    <mergeCell ref="A4:B7"/>
    <mergeCell ref="A40:F40"/>
    <mergeCell ref="C3:F3"/>
  </mergeCells>
  <phoneticPr fontId="2" type="noConversion"/>
  <pageMargins left="0.5" right="0.5" top="0.75" bottom="0.5" header="0.5" footer="0.25"/>
  <pageSetup scale="98" orientation="portrait" r:id="rId1"/>
  <headerFooter alignWithMargins="0">
    <oddHeader>&amp;R&amp;9Page 3a of 10</oddHeader>
    <oddFooter xml:space="preserve">&amp;L&amp;8Revised &amp;D
&amp;C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F43"/>
  <sheetViews>
    <sheetView topLeftCell="A21" zoomScaleNormal="100" zoomScaleSheetLayoutView="100" workbookViewId="0">
      <selection activeCell="E25" sqref="E25"/>
    </sheetView>
  </sheetViews>
  <sheetFormatPr defaultColWidth="8.85546875" defaultRowHeight="12.75" x14ac:dyDescent="0.2"/>
  <cols>
    <col min="1" max="1" width="31.42578125" style="23" customWidth="1"/>
    <col min="2" max="2" width="13.42578125" style="37" customWidth="1"/>
    <col min="3" max="6" width="13.140625" style="23" customWidth="1"/>
    <col min="7" max="16384" width="8.85546875" style="23"/>
  </cols>
  <sheetData>
    <row r="1" spans="1:6" s="48" customFormat="1" ht="15.75" x14ac:dyDescent="0.2">
      <c r="A1" s="518" t="s">
        <v>170</v>
      </c>
      <c r="B1" s="518"/>
      <c r="C1" s="518"/>
      <c r="D1" s="518"/>
      <c r="E1" s="518"/>
      <c r="F1" s="518"/>
    </row>
    <row r="2" spans="1:6" s="122" customFormat="1" ht="23.1" customHeight="1" x14ac:dyDescent="0.2">
      <c r="A2" s="454" t="s">
        <v>245</v>
      </c>
      <c r="B2" s="519"/>
      <c r="C2" s="519"/>
      <c r="D2" s="519"/>
      <c r="E2" s="519"/>
      <c r="F2" s="519"/>
    </row>
    <row r="3" spans="1:6" s="53" customFormat="1" ht="16.350000000000001" customHeight="1" thickBot="1" x14ac:dyDescent="0.25">
      <c r="A3" s="162"/>
      <c r="B3" s="140"/>
      <c r="C3" s="536" t="s">
        <v>237</v>
      </c>
      <c r="D3" s="536"/>
      <c r="E3" s="536"/>
      <c r="F3" s="536"/>
    </row>
    <row r="4" spans="1:6" s="168" customFormat="1" ht="16.350000000000001" customHeight="1" thickTop="1" x14ac:dyDescent="0.2">
      <c r="A4" s="529" t="s">
        <v>166</v>
      </c>
      <c r="B4" s="530"/>
      <c r="C4" s="159" t="s">
        <v>7</v>
      </c>
      <c r="D4" s="159" t="s">
        <v>8</v>
      </c>
      <c r="E4" s="258" t="s">
        <v>247</v>
      </c>
      <c r="F4" s="263" t="s">
        <v>11</v>
      </c>
    </row>
    <row r="5" spans="1:6" s="53" customFormat="1" ht="16.350000000000001" customHeight="1" x14ac:dyDescent="0.2">
      <c r="A5" s="531"/>
      <c r="B5" s="532"/>
      <c r="C5" s="164" t="s">
        <v>164</v>
      </c>
      <c r="D5" s="160" t="s">
        <v>156</v>
      </c>
      <c r="E5" s="259" t="s">
        <v>10</v>
      </c>
      <c r="F5" s="264" t="s">
        <v>225</v>
      </c>
    </row>
    <row r="6" spans="1:6" s="53" customFormat="1" ht="16.350000000000001" customHeight="1" x14ac:dyDescent="0.2">
      <c r="A6" s="531"/>
      <c r="B6" s="532"/>
      <c r="C6" s="164" t="s">
        <v>157</v>
      </c>
      <c r="D6" s="160" t="s">
        <v>163</v>
      </c>
      <c r="E6" s="259" t="s">
        <v>167</v>
      </c>
      <c r="F6" s="264" t="s">
        <v>46</v>
      </c>
    </row>
    <row r="7" spans="1:6" s="53" customFormat="1" ht="16.350000000000001" customHeight="1" x14ac:dyDescent="0.2">
      <c r="A7" s="533"/>
      <c r="B7" s="534"/>
      <c r="C7" s="165" t="s">
        <v>9</v>
      </c>
      <c r="D7" s="161" t="s">
        <v>9</v>
      </c>
      <c r="E7" s="260" t="s">
        <v>171</v>
      </c>
      <c r="F7" s="265" t="s">
        <v>168</v>
      </c>
    </row>
    <row r="8" spans="1:6" s="48" customFormat="1" ht="16.350000000000001" customHeight="1" x14ac:dyDescent="0.2">
      <c r="A8" s="141" t="s">
        <v>12</v>
      </c>
      <c r="B8" s="136"/>
      <c r="C8" s="163"/>
      <c r="E8" s="261"/>
      <c r="F8" s="266"/>
    </row>
    <row r="9" spans="1:6" s="53" customFormat="1" ht="16.350000000000001" customHeight="1" x14ac:dyDescent="0.2">
      <c r="A9" s="170" t="s">
        <v>256</v>
      </c>
      <c r="B9" s="142" t="s">
        <v>13</v>
      </c>
      <c r="C9" s="360"/>
      <c r="D9" s="276"/>
      <c r="E9" s="360"/>
      <c r="F9" s="372">
        <f>SUM(C9:E9)</f>
        <v>0</v>
      </c>
    </row>
    <row r="10" spans="1:6" s="53" customFormat="1" ht="16.350000000000001" customHeight="1" x14ac:dyDescent="0.2">
      <c r="A10" s="171" t="s">
        <v>14</v>
      </c>
      <c r="B10" s="145" t="s">
        <v>15</v>
      </c>
      <c r="C10" s="361"/>
      <c r="D10" s="277"/>
      <c r="E10" s="362"/>
      <c r="F10" s="373">
        <f>SUM(C10:E10)</f>
        <v>0</v>
      </c>
    </row>
    <row r="11" spans="1:6" s="53" customFormat="1" ht="16.350000000000001" customHeight="1" x14ac:dyDescent="0.2">
      <c r="A11" s="170" t="s">
        <v>16</v>
      </c>
      <c r="B11" s="145" t="s">
        <v>17</v>
      </c>
      <c r="C11" s="361"/>
      <c r="D11" s="278"/>
      <c r="E11" s="363"/>
      <c r="F11" s="373">
        <f>SUM(C11:E11)</f>
        <v>0</v>
      </c>
    </row>
    <row r="12" spans="1:6" s="53" customFormat="1" ht="16.350000000000001" customHeight="1" x14ac:dyDescent="0.2">
      <c r="A12" s="171" t="s">
        <v>18</v>
      </c>
      <c r="B12" s="145" t="s">
        <v>19</v>
      </c>
      <c r="C12" s="361"/>
      <c r="D12" s="278"/>
      <c r="E12" s="363"/>
      <c r="F12" s="373">
        <f>SUM(C12:E12)</f>
        <v>0</v>
      </c>
    </row>
    <row r="13" spans="1:6" s="136" customFormat="1" ht="16.350000000000001" customHeight="1" x14ac:dyDescent="0.2">
      <c r="A13" s="166" t="s">
        <v>20</v>
      </c>
      <c r="B13" s="147"/>
      <c r="C13" s="375">
        <f>SUM(C9:C12)</f>
        <v>0</v>
      </c>
      <c r="D13" s="375">
        <f>SUM(D9:D12)</f>
        <v>0</v>
      </c>
      <c r="E13" s="376">
        <f>SUM(E9:E12)</f>
        <v>0</v>
      </c>
      <c r="F13" s="374">
        <f>SUM(F9:F12)</f>
        <v>0</v>
      </c>
    </row>
    <row r="14" spans="1:6" s="48" customFormat="1" ht="16.350000000000001" customHeight="1" x14ac:dyDescent="0.2">
      <c r="A14" s="141" t="s">
        <v>21</v>
      </c>
      <c r="B14" s="136"/>
      <c r="C14" s="148"/>
      <c r="D14" s="149"/>
      <c r="E14" s="262"/>
      <c r="F14" s="267"/>
    </row>
    <row r="15" spans="1:6" s="53" customFormat="1" ht="16.350000000000001" customHeight="1" x14ac:dyDescent="0.2">
      <c r="A15" s="170" t="s">
        <v>22</v>
      </c>
      <c r="B15" s="135" t="s">
        <v>27</v>
      </c>
      <c r="C15" s="352"/>
      <c r="D15" s="365"/>
      <c r="E15" s="366"/>
      <c r="F15" s="372">
        <f t="shared" ref="F15:F22" si="0">SUM(C15:E15)</f>
        <v>0</v>
      </c>
    </row>
    <row r="16" spans="1:6" s="53" customFormat="1" ht="16.350000000000001" customHeight="1" x14ac:dyDescent="0.2">
      <c r="A16" s="171" t="s">
        <v>23</v>
      </c>
      <c r="B16" s="145" t="s">
        <v>28</v>
      </c>
      <c r="C16" s="364"/>
      <c r="D16" s="361"/>
      <c r="E16" s="363"/>
      <c r="F16" s="373">
        <f t="shared" si="0"/>
        <v>0</v>
      </c>
    </row>
    <row r="17" spans="1:6" s="53" customFormat="1" ht="16.350000000000001" customHeight="1" x14ac:dyDescent="0.2">
      <c r="A17" s="171" t="s">
        <v>158</v>
      </c>
      <c r="B17" s="151" t="s">
        <v>29</v>
      </c>
      <c r="C17" s="364"/>
      <c r="D17" s="361"/>
      <c r="E17" s="363"/>
      <c r="F17" s="373">
        <f t="shared" si="0"/>
        <v>0</v>
      </c>
    </row>
    <row r="18" spans="1:6" s="53" customFormat="1" ht="16.350000000000001" customHeight="1" x14ac:dyDescent="0.2">
      <c r="A18" s="171" t="s">
        <v>24</v>
      </c>
      <c r="B18" s="145" t="s">
        <v>30</v>
      </c>
      <c r="C18" s="364"/>
      <c r="D18" s="278"/>
      <c r="E18" s="363"/>
      <c r="F18" s="373">
        <f t="shared" si="0"/>
        <v>0</v>
      </c>
    </row>
    <row r="19" spans="1:6" s="53" customFormat="1" ht="16.350000000000001" customHeight="1" x14ac:dyDescent="0.2">
      <c r="A19" s="171" t="s">
        <v>165</v>
      </c>
      <c r="B19" s="151" t="s">
        <v>31</v>
      </c>
      <c r="C19" s="364"/>
      <c r="D19" s="278"/>
      <c r="E19" s="363"/>
      <c r="F19" s="373">
        <f t="shared" si="0"/>
        <v>0</v>
      </c>
    </row>
    <row r="20" spans="1:6" s="53" customFormat="1" ht="16.350000000000001" customHeight="1" x14ac:dyDescent="0.2">
      <c r="A20" s="171" t="s">
        <v>25</v>
      </c>
      <c r="B20" s="145" t="s">
        <v>32</v>
      </c>
      <c r="C20" s="364"/>
      <c r="D20" s="278"/>
      <c r="E20" s="363"/>
      <c r="F20" s="373">
        <f t="shared" si="0"/>
        <v>0</v>
      </c>
    </row>
    <row r="21" spans="1:6" s="53" customFormat="1" ht="26.25" customHeight="1" x14ac:dyDescent="0.2">
      <c r="A21" s="171" t="s">
        <v>52</v>
      </c>
      <c r="B21" s="152" t="s">
        <v>102</v>
      </c>
      <c r="C21" s="364"/>
      <c r="D21" s="278"/>
      <c r="E21" s="363"/>
      <c r="F21" s="373">
        <f t="shared" si="0"/>
        <v>0</v>
      </c>
    </row>
    <row r="22" spans="1:6" s="53" customFormat="1" ht="16.350000000000001" customHeight="1" x14ac:dyDescent="0.2">
      <c r="A22" s="171" t="s">
        <v>235</v>
      </c>
      <c r="B22" s="151" t="s">
        <v>101</v>
      </c>
      <c r="C22" s="364"/>
      <c r="D22" s="278"/>
      <c r="E22" s="363"/>
      <c r="F22" s="373">
        <f t="shared" si="0"/>
        <v>0</v>
      </c>
    </row>
    <row r="23" spans="1:6" s="136" customFormat="1" ht="16.350000000000001" customHeight="1" x14ac:dyDescent="0.2">
      <c r="A23" s="166" t="s">
        <v>26</v>
      </c>
      <c r="B23" s="147"/>
      <c r="C23" s="377">
        <f>SUM(C15:C22)</f>
        <v>0</v>
      </c>
      <c r="D23" s="375">
        <f>SUM(D15:D22)</f>
        <v>0</v>
      </c>
      <c r="E23" s="376">
        <f>SUM(E15:E22)</f>
        <v>0</v>
      </c>
      <c r="F23" s="374">
        <f>SUM(F15:F22)</f>
        <v>0</v>
      </c>
    </row>
    <row r="24" spans="1:6" s="53" customFormat="1" ht="16.350000000000001" customHeight="1" x14ac:dyDescent="0.2">
      <c r="A24" s="141" t="s">
        <v>236</v>
      </c>
      <c r="B24" s="136"/>
      <c r="C24" s="148"/>
      <c r="D24" s="148"/>
      <c r="E24" s="262"/>
      <c r="F24" s="285"/>
    </row>
    <row r="25" spans="1:6" s="53" customFormat="1" ht="16.350000000000001" customHeight="1" x14ac:dyDescent="0.2">
      <c r="A25" s="291" t="s">
        <v>253</v>
      </c>
      <c r="B25" s="292" t="s">
        <v>254</v>
      </c>
      <c r="C25" s="367"/>
      <c r="D25" s="368"/>
      <c r="E25" s="369"/>
      <c r="F25" s="372">
        <f>SUM(C25:E25)</f>
        <v>0</v>
      </c>
    </row>
    <row r="26" spans="1:6" s="53" customFormat="1" ht="16.350000000000001" customHeight="1" x14ac:dyDescent="0.2">
      <c r="A26" s="170" t="s">
        <v>33</v>
      </c>
      <c r="B26" s="135" t="s">
        <v>36</v>
      </c>
      <c r="C26" s="352"/>
      <c r="D26" s="365"/>
      <c r="E26" s="366"/>
      <c r="F26" s="372">
        <f>SUM(C26:E26)</f>
        <v>0</v>
      </c>
    </row>
    <row r="27" spans="1:6" s="53" customFormat="1" ht="16.350000000000001" customHeight="1" x14ac:dyDescent="0.2">
      <c r="A27" s="171" t="s">
        <v>34</v>
      </c>
      <c r="B27" s="145" t="s">
        <v>37</v>
      </c>
      <c r="C27" s="370"/>
      <c r="D27" s="370"/>
      <c r="E27" s="371"/>
      <c r="F27" s="372">
        <f>SUM(C27:E27)</f>
        <v>0</v>
      </c>
    </row>
    <row r="28" spans="1:6" s="136" customFormat="1" ht="16.350000000000001" customHeight="1" x14ac:dyDescent="0.2">
      <c r="A28" s="166" t="s">
        <v>35</v>
      </c>
      <c r="B28" s="147"/>
      <c r="C28" s="375">
        <f>+C23+C27</f>
        <v>0</v>
      </c>
      <c r="D28" s="375">
        <f>+D23+D27</f>
        <v>0</v>
      </c>
      <c r="E28" s="376">
        <f>+E23+E27</f>
        <v>0</v>
      </c>
      <c r="F28" s="374">
        <f>+F23+F27</f>
        <v>0</v>
      </c>
    </row>
    <row r="29" spans="1:6" s="48" customFormat="1" ht="16.350000000000001" customHeight="1" thickBot="1" x14ac:dyDescent="0.25">
      <c r="A29" s="141" t="s">
        <v>159</v>
      </c>
      <c r="B29" s="136"/>
      <c r="C29" s="379">
        <f>+C13+C26+C25-C28</f>
        <v>0</v>
      </c>
      <c r="D29" s="379">
        <f>+D13+D25+D26-D28</f>
        <v>0</v>
      </c>
      <c r="E29" s="380">
        <f>+E13+E25+E26-E28</f>
        <v>0</v>
      </c>
      <c r="F29" s="378">
        <f>+F13+F25+F26-F28</f>
        <v>0</v>
      </c>
    </row>
    <row r="30" spans="1:6" s="53" customFormat="1" ht="16.350000000000001" customHeight="1" thickTop="1" x14ac:dyDescent="0.2">
      <c r="A30" s="172" t="s">
        <v>38</v>
      </c>
      <c r="B30" s="167" t="s">
        <v>162</v>
      </c>
      <c r="C30" s="381"/>
      <c r="D30" s="279"/>
      <c r="E30" s="280"/>
      <c r="F30" s="372">
        <f>SUM(C30:E30)</f>
        <v>0</v>
      </c>
    </row>
    <row r="31" spans="1:6" s="53" customFormat="1" ht="16.350000000000001" customHeight="1" thickBot="1" x14ac:dyDescent="0.25">
      <c r="A31" s="173" t="s">
        <v>160</v>
      </c>
      <c r="B31" s="157"/>
      <c r="C31" s="382">
        <f>+C30+C29</f>
        <v>0</v>
      </c>
      <c r="D31" s="382">
        <f>+D30+D29</f>
        <v>0</v>
      </c>
      <c r="E31" s="383">
        <f>+E30+E29</f>
        <v>0</v>
      </c>
      <c r="F31" s="384">
        <f>+F30+F29</f>
        <v>0</v>
      </c>
    </row>
    <row r="32" spans="1:6" s="48" customFormat="1" ht="16.350000000000001" customHeight="1" thickTop="1" x14ac:dyDescent="0.2">
      <c r="A32" s="141" t="s">
        <v>161</v>
      </c>
      <c r="B32" s="136"/>
      <c r="C32" s="148"/>
      <c r="D32" s="149"/>
      <c r="E32" s="262"/>
      <c r="F32" s="267"/>
    </row>
    <row r="33" spans="1:6" s="53" customFormat="1" ht="16.350000000000001" customHeight="1" x14ac:dyDescent="0.2">
      <c r="A33" s="170" t="s">
        <v>216</v>
      </c>
      <c r="B33" s="135" t="s">
        <v>221</v>
      </c>
      <c r="C33" s="352"/>
      <c r="D33" s="365"/>
      <c r="E33" s="366"/>
      <c r="F33" s="372">
        <f t="shared" ref="F33:F38" si="1">SUM(C33:E33)</f>
        <v>0</v>
      </c>
    </row>
    <row r="34" spans="1:6" s="53" customFormat="1" ht="16.350000000000001" customHeight="1" x14ac:dyDescent="0.2">
      <c r="A34" s="171" t="s">
        <v>217</v>
      </c>
      <c r="B34" s="145">
        <v>9740</v>
      </c>
      <c r="C34" s="387"/>
      <c r="D34" s="387"/>
      <c r="E34" s="388"/>
      <c r="F34" s="373">
        <f t="shared" si="1"/>
        <v>0</v>
      </c>
    </row>
    <row r="35" spans="1:6" s="53" customFormat="1" ht="16.350000000000001" customHeight="1" x14ac:dyDescent="0.2">
      <c r="A35" s="170" t="s">
        <v>218</v>
      </c>
      <c r="B35" s="145" t="s">
        <v>222</v>
      </c>
      <c r="C35" s="278"/>
      <c r="D35" s="278"/>
      <c r="E35" s="286"/>
      <c r="F35" s="373">
        <f t="shared" si="1"/>
        <v>0</v>
      </c>
    </row>
    <row r="36" spans="1:6" s="53" customFormat="1" ht="16.350000000000001" customHeight="1" x14ac:dyDescent="0.2">
      <c r="A36" s="171" t="s">
        <v>219</v>
      </c>
      <c r="B36" s="145">
        <v>9780</v>
      </c>
      <c r="C36" s="278"/>
      <c r="D36" s="278"/>
      <c r="E36" s="286"/>
      <c r="F36" s="373">
        <f t="shared" si="1"/>
        <v>0</v>
      </c>
    </row>
    <row r="37" spans="1:6" s="53" customFormat="1" ht="16.350000000000001" customHeight="1" x14ac:dyDescent="0.2">
      <c r="A37" s="268" t="s">
        <v>226</v>
      </c>
      <c r="B37" s="145">
        <v>9789</v>
      </c>
      <c r="C37" s="278"/>
      <c r="D37" s="278"/>
      <c r="E37" s="286"/>
      <c r="F37" s="373">
        <f t="shared" si="1"/>
        <v>0</v>
      </c>
    </row>
    <row r="38" spans="1:6" s="53" customFormat="1" ht="16.350000000000001" customHeight="1" thickBot="1" x14ac:dyDescent="0.25">
      <c r="A38" s="174" t="s">
        <v>227</v>
      </c>
      <c r="B38" s="158">
        <v>9790</v>
      </c>
      <c r="C38" s="386">
        <f>+C31-(C33+C34+C35+C36+C37)</f>
        <v>0</v>
      </c>
      <c r="D38" s="386">
        <f>+D31-(D33+D34+D35+D36+D37)</f>
        <v>0</v>
      </c>
      <c r="E38" s="386">
        <f>+E31-(E33+E34+E35+E36+E37)</f>
        <v>0</v>
      </c>
      <c r="F38" s="385">
        <f t="shared" si="1"/>
        <v>0</v>
      </c>
    </row>
    <row r="39" spans="1:6" s="4" customFormat="1" ht="12" thickTop="1" x14ac:dyDescent="0.2">
      <c r="B39" s="5"/>
    </row>
    <row r="40" spans="1:6" ht="39.75" customHeight="1" x14ac:dyDescent="0.2">
      <c r="A40" s="537" t="s">
        <v>248</v>
      </c>
      <c r="B40" s="537"/>
      <c r="C40" s="537"/>
      <c r="D40" s="537"/>
      <c r="E40" s="537"/>
      <c r="F40" s="537"/>
    </row>
    <row r="41" spans="1:6" s="36" customFormat="1" ht="15" x14ac:dyDescent="0.2">
      <c r="A41" s="520"/>
      <c r="B41" s="521"/>
      <c r="C41" s="521"/>
      <c r="D41" s="521"/>
      <c r="E41" s="521"/>
      <c r="F41" s="522"/>
    </row>
    <row r="42" spans="1:6" s="36" customFormat="1" ht="15" x14ac:dyDescent="0.2">
      <c r="A42" s="523"/>
      <c r="B42" s="524"/>
      <c r="C42" s="524"/>
      <c r="D42" s="524"/>
      <c r="E42" s="524"/>
      <c r="F42" s="525"/>
    </row>
    <row r="43" spans="1:6" s="36" customFormat="1" ht="15" x14ac:dyDescent="0.2">
      <c r="A43" s="526"/>
      <c r="B43" s="527"/>
      <c r="C43" s="527"/>
      <c r="D43" s="527"/>
      <c r="E43" s="527"/>
      <c r="F43" s="528"/>
    </row>
  </sheetData>
  <sheetProtection formatCells="0" formatColumns="0" formatRows="0" insertColumns="0" insertRows="0" insertHyperlinks="0" deleteColumns="0" deleteRows="0" sort="0" autoFilter="0" pivotTables="0"/>
  <mergeCells count="6">
    <mergeCell ref="A1:F1"/>
    <mergeCell ref="A2:F2"/>
    <mergeCell ref="A41:F43"/>
    <mergeCell ref="A4:B7"/>
    <mergeCell ref="A40:F40"/>
    <mergeCell ref="C3:F3"/>
  </mergeCells>
  <phoneticPr fontId="2" type="noConversion"/>
  <pageMargins left="0.5" right="0.5" top="0.75" bottom="0.5" header="0.5" footer="0.25"/>
  <pageSetup scale="96" orientation="portrait" r:id="rId1"/>
  <headerFooter alignWithMargins="0">
    <oddHeader>&amp;R&amp;9Page 3b of 10</oddHeader>
    <oddFooter xml:space="preserve">&amp;L&amp;8Revised &amp;D
&amp;C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F43"/>
  <sheetViews>
    <sheetView showWhiteSpace="0" topLeftCell="A17" zoomScaleNormal="100" zoomScaleSheetLayoutView="100" workbookViewId="0">
      <selection activeCell="L18" sqref="L18"/>
    </sheetView>
  </sheetViews>
  <sheetFormatPr defaultColWidth="8.85546875" defaultRowHeight="12.75" x14ac:dyDescent="0.2"/>
  <cols>
    <col min="1" max="1" width="31.42578125" style="23" customWidth="1"/>
    <col min="2" max="2" width="13.42578125" style="37" customWidth="1"/>
    <col min="3" max="6" width="13.140625" style="23" customWidth="1"/>
    <col min="7" max="16384" width="8.85546875" style="23"/>
  </cols>
  <sheetData>
    <row r="1" spans="1:6" s="48" customFormat="1" ht="15.75" x14ac:dyDescent="0.2">
      <c r="A1" s="518" t="s">
        <v>170</v>
      </c>
      <c r="B1" s="518"/>
      <c r="C1" s="518"/>
      <c r="D1" s="518"/>
      <c r="E1" s="518"/>
      <c r="F1" s="518"/>
    </row>
    <row r="2" spans="1:6" s="122" customFormat="1" ht="23.1" customHeight="1" x14ac:dyDescent="0.2">
      <c r="A2" s="454" t="s">
        <v>245</v>
      </c>
      <c r="B2" s="519"/>
      <c r="C2" s="519"/>
      <c r="D2" s="519"/>
      <c r="E2" s="519"/>
      <c r="F2" s="519"/>
    </row>
    <row r="3" spans="1:6" s="53" customFormat="1" ht="16.350000000000001" customHeight="1" thickBot="1" x14ac:dyDescent="0.25">
      <c r="A3" s="162"/>
      <c r="B3" s="140"/>
      <c r="C3" s="536" t="s">
        <v>238</v>
      </c>
      <c r="D3" s="536"/>
      <c r="E3" s="536"/>
      <c r="F3" s="536"/>
    </row>
    <row r="4" spans="1:6" s="168" customFormat="1" ht="16.350000000000001" customHeight="1" thickTop="1" x14ac:dyDescent="0.2">
      <c r="A4" s="529" t="s">
        <v>166</v>
      </c>
      <c r="B4" s="530"/>
      <c r="C4" s="159" t="s">
        <v>7</v>
      </c>
      <c r="D4" s="159" t="s">
        <v>8</v>
      </c>
      <c r="E4" s="258" t="s">
        <v>247</v>
      </c>
      <c r="F4" s="263" t="s">
        <v>11</v>
      </c>
    </row>
    <row r="5" spans="1:6" s="53" customFormat="1" ht="16.350000000000001" customHeight="1" x14ac:dyDescent="0.2">
      <c r="A5" s="531"/>
      <c r="B5" s="532"/>
      <c r="C5" s="164" t="s">
        <v>164</v>
      </c>
      <c r="D5" s="160" t="s">
        <v>156</v>
      </c>
      <c r="E5" s="259" t="s">
        <v>10</v>
      </c>
      <c r="F5" s="264" t="s">
        <v>225</v>
      </c>
    </row>
    <row r="6" spans="1:6" s="53" customFormat="1" ht="16.350000000000001" customHeight="1" x14ac:dyDescent="0.2">
      <c r="A6" s="531"/>
      <c r="B6" s="532"/>
      <c r="C6" s="164" t="s">
        <v>157</v>
      </c>
      <c r="D6" s="160" t="s">
        <v>163</v>
      </c>
      <c r="E6" s="259" t="s">
        <v>167</v>
      </c>
      <c r="F6" s="264" t="s">
        <v>46</v>
      </c>
    </row>
    <row r="7" spans="1:6" s="53" customFormat="1" ht="16.350000000000001" customHeight="1" x14ac:dyDescent="0.2">
      <c r="A7" s="533"/>
      <c r="B7" s="534"/>
      <c r="C7" s="165" t="s">
        <v>9</v>
      </c>
      <c r="D7" s="161" t="s">
        <v>9</v>
      </c>
      <c r="E7" s="260" t="s">
        <v>171</v>
      </c>
      <c r="F7" s="265" t="s">
        <v>168</v>
      </c>
    </row>
    <row r="8" spans="1:6" s="48" customFormat="1" ht="16.350000000000001" customHeight="1" x14ac:dyDescent="0.2">
      <c r="A8" s="141" t="s">
        <v>12</v>
      </c>
      <c r="B8" s="136"/>
      <c r="C8" s="163"/>
      <c r="E8" s="261"/>
      <c r="F8" s="266"/>
    </row>
    <row r="9" spans="1:6" s="53" customFormat="1" ht="16.350000000000001" customHeight="1" x14ac:dyDescent="0.2">
      <c r="A9" s="170" t="s">
        <v>256</v>
      </c>
      <c r="B9" s="142" t="s">
        <v>13</v>
      </c>
      <c r="C9" s="143">
        <f>'Section G (Unres.)'!C9+'Section G (Res.)'!C9</f>
        <v>0</v>
      </c>
      <c r="D9" s="276">
        <f>'Section G (Unres.)'!D9+'Section G (Res.)'!D9</f>
        <v>0</v>
      </c>
      <c r="E9" s="143">
        <f>'Section G (Unres.)'!E9+'Section G (Res.)'!E9</f>
        <v>0</v>
      </c>
      <c r="F9" s="372">
        <f>SUM(C9:E9)</f>
        <v>0</v>
      </c>
    </row>
    <row r="10" spans="1:6" s="53" customFormat="1" ht="16.350000000000001" customHeight="1" x14ac:dyDescent="0.2">
      <c r="A10" s="171" t="s">
        <v>14</v>
      </c>
      <c r="B10" s="145" t="s">
        <v>15</v>
      </c>
      <c r="C10" s="143">
        <f>'Section G (Unres.)'!C10+'Section G (Res.)'!C10</f>
        <v>0</v>
      </c>
      <c r="D10" s="276">
        <f>'Section G (Unres.)'!D10+'Section G (Res.)'!D10</f>
        <v>0</v>
      </c>
      <c r="E10" s="143">
        <f>'Section G (Unres.)'!E10+'Section G (Res.)'!E10</f>
        <v>0</v>
      </c>
      <c r="F10" s="373">
        <f>SUM(C10:E10)</f>
        <v>0</v>
      </c>
    </row>
    <row r="11" spans="1:6" s="53" customFormat="1" ht="16.350000000000001" customHeight="1" x14ac:dyDescent="0.2">
      <c r="A11" s="170" t="s">
        <v>16</v>
      </c>
      <c r="B11" s="145" t="s">
        <v>17</v>
      </c>
      <c r="C11" s="143">
        <f>'Section G (Unres.)'!C11+'Section G (Res.)'!C11</f>
        <v>0</v>
      </c>
      <c r="D11" s="276">
        <f>'Section G (Unres.)'!D11+'Section G (Res.)'!D11</f>
        <v>0</v>
      </c>
      <c r="E11" s="143">
        <f>'Section G (Unres.)'!E11+'Section G (Res.)'!E11</f>
        <v>0</v>
      </c>
      <c r="F11" s="373">
        <f>SUM(C11:E11)</f>
        <v>0</v>
      </c>
    </row>
    <row r="12" spans="1:6" s="53" customFormat="1" ht="16.350000000000001" customHeight="1" x14ac:dyDescent="0.2">
      <c r="A12" s="171" t="s">
        <v>18</v>
      </c>
      <c r="B12" s="145" t="s">
        <v>19</v>
      </c>
      <c r="C12" s="143">
        <f>'Section G (Unres.)'!C12+'Section G (Res.)'!C12</f>
        <v>0</v>
      </c>
      <c r="D12" s="276">
        <f>'Section G (Unres.)'!D12+'Section G (Res.)'!D12</f>
        <v>0</v>
      </c>
      <c r="E12" s="143">
        <f>'Section G (Unres.)'!E12+'Section G (Res.)'!E12</f>
        <v>0</v>
      </c>
      <c r="F12" s="373">
        <f>SUM(C12:E12)</f>
        <v>0</v>
      </c>
    </row>
    <row r="13" spans="1:6" s="136" customFormat="1" ht="16.350000000000001" customHeight="1" x14ac:dyDescent="0.2">
      <c r="A13" s="166" t="s">
        <v>20</v>
      </c>
      <c r="B13" s="147"/>
      <c r="C13" s="375">
        <f>SUM(C9:C12)</f>
        <v>0</v>
      </c>
      <c r="D13" s="375">
        <f>SUM(D9:D12)</f>
        <v>0</v>
      </c>
      <c r="E13" s="376">
        <f>SUM(E9:E12)</f>
        <v>0</v>
      </c>
      <c r="F13" s="374">
        <f>SUM(F9:F12)</f>
        <v>0</v>
      </c>
    </row>
    <row r="14" spans="1:6" s="48" customFormat="1" ht="16.350000000000001" customHeight="1" x14ac:dyDescent="0.2">
      <c r="A14" s="141" t="s">
        <v>21</v>
      </c>
      <c r="B14" s="136"/>
      <c r="C14" s="148"/>
      <c r="D14" s="149"/>
      <c r="E14" s="262"/>
      <c r="F14" s="267"/>
    </row>
    <row r="15" spans="1:6" s="53" customFormat="1" ht="16.350000000000001" customHeight="1" x14ac:dyDescent="0.2">
      <c r="A15" s="170" t="s">
        <v>22</v>
      </c>
      <c r="B15" s="135" t="s">
        <v>27</v>
      </c>
      <c r="C15" s="150">
        <f>'Section G (Unres.)'!C15+'Section G (Res.)'!C15</f>
        <v>0</v>
      </c>
      <c r="D15" s="150">
        <f>'Section G (Unres.)'!D15+'Section G (Res.)'!D15</f>
        <v>0</v>
      </c>
      <c r="E15" s="150">
        <f>'Section G (Unres.)'!E15+'Section G (Res.)'!E15</f>
        <v>0</v>
      </c>
      <c r="F15" s="372">
        <f t="shared" ref="F15:F22" si="0">SUM(C15:E15)</f>
        <v>0</v>
      </c>
    </row>
    <row r="16" spans="1:6" s="53" customFormat="1" ht="16.350000000000001" customHeight="1" x14ac:dyDescent="0.2">
      <c r="A16" s="171" t="s">
        <v>23</v>
      </c>
      <c r="B16" s="145" t="s">
        <v>28</v>
      </c>
      <c r="C16" s="150">
        <f>'Section G (Unres.)'!C16+'Section G (Res.)'!C16</f>
        <v>0</v>
      </c>
      <c r="D16" s="150">
        <f>'Section G (Unres.)'!D16+'Section G (Res.)'!D16</f>
        <v>0</v>
      </c>
      <c r="E16" s="150">
        <f>'Section G (Unres.)'!E16+'Section G (Res.)'!E16</f>
        <v>0</v>
      </c>
      <c r="F16" s="373">
        <f t="shared" si="0"/>
        <v>0</v>
      </c>
    </row>
    <row r="17" spans="1:6" s="53" customFormat="1" ht="16.350000000000001" customHeight="1" x14ac:dyDescent="0.2">
      <c r="A17" s="171" t="s">
        <v>158</v>
      </c>
      <c r="B17" s="151" t="s">
        <v>29</v>
      </c>
      <c r="C17" s="150">
        <f>'Section G (Unres.)'!C17+'Section G (Res.)'!C17</f>
        <v>0</v>
      </c>
      <c r="D17" s="150">
        <f>'Section G (Unres.)'!D17+'Section G (Res.)'!D17</f>
        <v>0</v>
      </c>
      <c r="E17" s="150">
        <f>'Section G (Unres.)'!E17+'Section G (Res.)'!E17</f>
        <v>0</v>
      </c>
      <c r="F17" s="373">
        <f t="shared" si="0"/>
        <v>0</v>
      </c>
    </row>
    <row r="18" spans="1:6" s="53" customFormat="1" ht="16.350000000000001" customHeight="1" x14ac:dyDescent="0.2">
      <c r="A18" s="171" t="s">
        <v>24</v>
      </c>
      <c r="B18" s="145" t="s">
        <v>30</v>
      </c>
      <c r="C18" s="150">
        <f>'Section G (Unres.)'!C18+'Section G (Res.)'!C18</f>
        <v>0</v>
      </c>
      <c r="D18" s="281">
        <f>'Section G (Unres.)'!D18+'Section G (Res.)'!D18</f>
        <v>0</v>
      </c>
      <c r="E18" s="150">
        <f>'Section G (Unres.)'!E18+'Section G (Res.)'!E18</f>
        <v>0</v>
      </c>
      <c r="F18" s="373">
        <f t="shared" si="0"/>
        <v>0</v>
      </c>
    </row>
    <row r="19" spans="1:6" s="53" customFormat="1" ht="16.350000000000001" customHeight="1" x14ac:dyDescent="0.2">
      <c r="A19" s="171" t="s">
        <v>165</v>
      </c>
      <c r="B19" s="151" t="s">
        <v>31</v>
      </c>
      <c r="C19" s="150">
        <f>'Section G (Unres.)'!C19+'Section G (Res.)'!C19</f>
        <v>0</v>
      </c>
      <c r="D19" s="281">
        <f>'Section G (Unres.)'!D19+'Section G (Res.)'!D19</f>
        <v>0</v>
      </c>
      <c r="E19" s="150">
        <f>'Section G (Unres.)'!E19+'Section G (Res.)'!E19</f>
        <v>0</v>
      </c>
      <c r="F19" s="373">
        <f t="shared" si="0"/>
        <v>0</v>
      </c>
    </row>
    <row r="20" spans="1:6" s="53" customFormat="1" ht="16.350000000000001" customHeight="1" x14ac:dyDescent="0.2">
      <c r="A20" s="171" t="s">
        <v>25</v>
      </c>
      <c r="B20" s="145" t="s">
        <v>32</v>
      </c>
      <c r="C20" s="150">
        <f>'Section G (Unres.)'!C20+'Section G (Res.)'!C20</f>
        <v>0</v>
      </c>
      <c r="D20" s="281">
        <f>'Section G (Unres.)'!D20+'Section G (Res.)'!D20</f>
        <v>0</v>
      </c>
      <c r="E20" s="150">
        <f>'Section G (Unres.)'!E20+'Section G (Res.)'!E20</f>
        <v>0</v>
      </c>
      <c r="F20" s="373">
        <f t="shared" si="0"/>
        <v>0</v>
      </c>
    </row>
    <row r="21" spans="1:6" s="53" customFormat="1" ht="26.25" customHeight="1" x14ac:dyDescent="0.2">
      <c r="A21" s="171" t="s">
        <v>52</v>
      </c>
      <c r="B21" s="152" t="s">
        <v>102</v>
      </c>
      <c r="C21" s="150">
        <f>'Section G (Unres.)'!C21+'Section G (Res.)'!C21</f>
        <v>0</v>
      </c>
      <c r="D21" s="281">
        <f>'Section G (Unres.)'!D21+'Section G (Res.)'!D21</f>
        <v>0</v>
      </c>
      <c r="E21" s="150">
        <f>'Section G (Unres.)'!E21+'Section G (Res.)'!E21</f>
        <v>0</v>
      </c>
      <c r="F21" s="373">
        <f t="shared" si="0"/>
        <v>0</v>
      </c>
    </row>
    <row r="22" spans="1:6" s="53" customFormat="1" ht="16.350000000000001" customHeight="1" x14ac:dyDescent="0.2">
      <c r="A22" s="171" t="s">
        <v>235</v>
      </c>
      <c r="B22" s="151" t="s">
        <v>101</v>
      </c>
      <c r="C22" s="150">
        <f>'Section G (Unres.)'!C22+'Section G (Res.)'!C22</f>
        <v>0</v>
      </c>
      <c r="D22" s="281">
        <f>'Section G (Unres.)'!D22+'Section G (Res.)'!D22</f>
        <v>0</v>
      </c>
      <c r="E22" s="150">
        <f>'Section G (Unres.)'!E22+'Section G (Res.)'!E22</f>
        <v>0</v>
      </c>
      <c r="F22" s="373">
        <f t="shared" si="0"/>
        <v>0</v>
      </c>
    </row>
    <row r="23" spans="1:6" s="136" customFormat="1" ht="16.350000000000001" customHeight="1" x14ac:dyDescent="0.2">
      <c r="A23" s="166" t="s">
        <v>26</v>
      </c>
      <c r="B23" s="147"/>
      <c r="C23" s="377">
        <f>SUM(C15:C22)</f>
        <v>0</v>
      </c>
      <c r="D23" s="375">
        <f>SUM(D15:D22)</f>
        <v>0</v>
      </c>
      <c r="E23" s="376">
        <f>SUM(E15:E22)</f>
        <v>0</v>
      </c>
      <c r="F23" s="374">
        <f>SUM(F15:F22)</f>
        <v>0</v>
      </c>
    </row>
    <row r="24" spans="1:6" s="53" customFormat="1" ht="16.350000000000001" customHeight="1" x14ac:dyDescent="0.2">
      <c r="A24" s="141" t="s">
        <v>236</v>
      </c>
      <c r="B24" s="136"/>
      <c r="C24" s="148"/>
      <c r="D24" s="148"/>
      <c r="E24" s="262"/>
      <c r="F24" s="285"/>
    </row>
    <row r="25" spans="1:6" s="53" customFormat="1" ht="16.350000000000001" customHeight="1" x14ac:dyDescent="0.2">
      <c r="A25" s="291" t="s">
        <v>253</v>
      </c>
      <c r="B25" s="292" t="s">
        <v>254</v>
      </c>
      <c r="C25" s="150">
        <f>'Section G (Unres.)'!C25+'Section G (Res.)'!C25</f>
        <v>0</v>
      </c>
      <c r="D25" s="150">
        <f>'Section G (Unres.)'!D25+'Section G (Res.)'!D25</f>
        <v>0</v>
      </c>
      <c r="E25" s="150">
        <f>'Section G (Unres.)'!E25+'Section G (Res.)'!E25</f>
        <v>0</v>
      </c>
      <c r="F25" s="372">
        <f>SUM(C25:E25)</f>
        <v>0</v>
      </c>
    </row>
    <row r="26" spans="1:6" s="53" customFormat="1" ht="16.350000000000001" customHeight="1" x14ac:dyDescent="0.2">
      <c r="A26" s="170" t="s">
        <v>33</v>
      </c>
      <c r="B26" s="135" t="s">
        <v>36</v>
      </c>
      <c r="C26" s="150">
        <f>'Section G (Unres.)'!C26+'Section G (Res.)'!C26</f>
        <v>0</v>
      </c>
      <c r="D26" s="150">
        <f>'Section G (Unres.)'!D26+'Section G (Res.)'!D26</f>
        <v>0</v>
      </c>
      <c r="E26" s="150">
        <f>'Section G (Unres.)'!E26+'Section G (Res.)'!E26</f>
        <v>0</v>
      </c>
      <c r="F26" s="372">
        <f>SUM(C26:E26)</f>
        <v>0</v>
      </c>
    </row>
    <row r="27" spans="1:6" s="53" customFormat="1" ht="16.350000000000001" customHeight="1" x14ac:dyDescent="0.2">
      <c r="A27" s="171" t="s">
        <v>34</v>
      </c>
      <c r="B27" s="145" t="s">
        <v>37</v>
      </c>
      <c r="C27" s="150">
        <f>'Section G (Unres.)'!C27+'Section G (Res.)'!C27</f>
        <v>0</v>
      </c>
      <c r="D27" s="150">
        <f>'Section G (Unres.)'!D27+'Section G (Res.)'!D27</f>
        <v>0</v>
      </c>
      <c r="E27" s="150">
        <f>'Section G (Unres.)'!E27+'Section G (Res.)'!E27</f>
        <v>0</v>
      </c>
      <c r="F27" s="372">
        <f>SUM(C27:E27)</f>
        <v>0</v>
      </c>
    </row>
    <row r="28" spans="1:6" s="136" customFormat="1" ht="16.350000000000001" customHeight="1" x14ac:dyDescent="0.2">
      <c r="A28" s="166" t="s">
        <v>35</v>
      </c>
      <c r="B28" s="147"/>
      <c r="C28" s="375">
        <f>+C23+C27</f>
        <v>0</v>
      </c>
      <c r="D28" s="375">
        <f>+D23+D27</f>
        <v>0</v>
      </c>
      <c r="E28" s="376">
        <f>+E23+E27</f>
        <v>0</v>
      </c>
      <c r="F28" s="374">
        <f>+F23+F27</f>
        <v>0</v>
      </c>
    </row>
    <row r="29" spans="1:6" s="48" customFormat="1" ht="16.350000000000001" customHeight="1" thickBot="1" x14ac:dyDescent="0.25">
      <c r="A29" s="141" t="s">
        <v>159</v>
      </c>
      <c r="B29" s="136"/>
      <c r="C29" s="379">
        <f>+C13+C26+C25-C28</f>
        <v>0</v>
      </c>
      <c r="D29" s="379">
        <f>+D13+D26+D25-D28</f>
        <v>0</v>
      </c>
      <c r="E29" s="380">
        <f>+E13+E26+E25-E28</f>
        <v>0</v>
      </c>
      <c r="F29" s="378">
        <f>+F13+F26+F25-F28</f>
        <v>0</v>
      </c>
    </row>
    <row r="30" spans="1:6" s="53" customFormat="1" ht="16.350000000000001" customHeight="1" thickTop="1" x14ac:dyDescent="0.2">
      <c r="A30" s="172" t="s">
        <v>38</v>
      </c>
      <c r="B30" s="167" t="s">
        <v>162</v>
      </c>
      <c r="C30" s="156">
        <f>'Section G (Unres.)'!C30+'Section G (Res.)'!C30</f>
        <v>0</v>
      </c>
      <c r="D30" s="279"/>
      <c r="E30" s="280"/>
      <c r="F30" s="372">
        <f>SUM(C30:E30)</f>
        <v>0</v>
      </c>
    </row>
    <row r="31" spans="1:6" s="53" customFormat="1" ht="16.350000000000001" customHeight="1" thickBot="1" x14ac:dyDescent="0.25">
      <c r="A31" s="173" t="s">
        <v>160</v>
      </c>
      <c r="B31" s="157"/>
      <c r="C31" s="382">
        <f>+C30+C29</f>
        <v>0</v>
      </c>
      <c r="D31" s="382">
        <f>+D30+D29</f>
        <v>0</v>
      </c>
      <c r="E31" s="383">
        <f>+E30+E29</f>
        <v>0</v>
      </c>
      <c r="F31" s="384">
        <f>+F30+F29</f>
        <v>0</v>
      </c>
    </row>
    <row r="32" spans="1:6" s="48" customFormat="1" ht="16.350000000000001" customHeight="1" thickTop="1" x14ac:dyDescent="0.2">
      <c r="A32" s="141" t="s">
        <v>161</v>
      </c>
      <c r="B32" s="136"/>
      <c r="C32" s="148"/>
      <c r="D32" s="149"/>
      <c r="E32" s="262"/>
      <c r="F32" s="267"/>
    </row>
    <row r="33" spans="1:6" s="53" customFormat="1" ht="16.350000000000001" customHeight="1" x14ac:dyDescent="0.2">
      <c r="A33" s="170" t="s">
        <v>216</v>
      </c>
      <c r="B33" s="135" t="s">
        <v>221</v>
      </c>
      <c r="C33" s="144">
        <f>'Section G (Unres.)'!C33+'Section G (Res.)'!C33</f>
        <v>0</v>
      </c>
      <c r="D33" s="144">
        <f>'Section G (Unres.)'!D33+'Section G (Res.)'!D33</f>
        <v>0</v>
      </c>
      <c r="E33" s="169">
        <f>'Section G (Unres.)'!E33+'Section G (Res.)'!E33</f>
        <v>0</v>
      </c>
      <c r="F33" s="372">
        <f t="shared" ref="F33:F38" si="1">SUM(C33:E33)</f>
        <v>0</v>
      </c>
    </row>
    <row r="34" spans="1:6" s="53" customFormat="1" ht="16.350000000000001" customHeight="1" x14ac:dyDescent="0.2">
      <c r="A34" s="171" t="s">
        <v>217</v>
      </c>
      <c r="B34" s="145">
        <v>9740</v>
      </c>
      <c r="C34" s="146">
        <f>'Section G (Unres.)'!C34+'Section G (Res.)'!C34</f>
        <v>0</v>
      </c>
      <c r="D34" s="146">
        <f>'Section G (Unres.)'!D34+'Section G (Res.)'!D34</f>
        <v>0</v>
      </c>
      <c r="E34" s="283">
        <f>'Section G (Unres.)'!E34+'Section G (Res.)'!E34</f>
        <v>0</v>
      </c>
      <c r="F34" s="373">
        <f t="shared" si="1"/>
        <v>0</v>
      </c>
    </row>
    <row r="35" spans="1:6" s="53" customFormat="1" ht="16.350000000000001" customHeight="1" x14ac:dyDescent="0.2">
      <c r="A35" s="170" t="s">
        <v>218</v>
      </c>
      <c r="B35" s="145" t="s">
        <v>222</v>
      </c>
      <c r="C35" s="146">
        <f>'Section G (Unres.)'!C35+'Section G (Res.)'!C35</f>
        <v>0</v>
      </c>
      <c r="D35" s="146">
        <f>'Section G (Unres.)'!D35+'Section G (Res.)'!D35</f>
        <v>0</v>
      </c>
      <c r="E35" s="283">
        <f>'Section G (Unres.)'!E35+'Section G (Res.)'!E35</f>
        <v>0</v>
      </c>
      <c r="F35" s="373">
        <f t="shared" si="1"/>
        <v>0</v>
      </c>
    </row>
    <row r="36" spans="1:6" s="53" customFormat="1" ht="16.350000000000001" customHeight="1" x14ac:dyDescent="0.2">
      <c r="A36" s="171" t="s">
        <v>219</v>
      </c>
      <c r="B36" s="145">
        <v>9780</v>
      </c>
      <c r="C36" s="146">
        <f>'Section G (Unres.)'!C36+'Section G (Res.)'!C36</f>
        <v>0</v>
      </c>
      <c r="D36" s="146">
        <f>'Section G (Unres.)'!D36+'Section G (Res.)'!D36</f>
        <v>0</v>
      </c>
      <c r="E36" s="283">
        <f>'Section G (Unres.)'!E36+'Section G (Res.)'!E36</f>
        <v>0</v>
      </c>
      <c r="F36" s="373">
        <f t="shared" si="1"/>
        <v>0</v>
      </c>
    </row>
    <row r="37" spans="1:6" s="53" customFormat="1" ht="16.350000000000001" customHeight="1" x14ac:dyDescent="0.2">
      <c r="A37" s="268" t="s">
        <v>226</v>
      </c>
      <c r="B37" s="145">
        <v>9789</v>
      </c>
      <c r="C37" s="146">
        <f>'Section G (Unres.)'!C37+'Section G (Res.)'!C37</f>
        <v>0</v>
      </c>
      <c r="D37" s="146">
        <f>'Section G (Unres.)'!D37+'Section G (Res.)'!D37</f>
        <v>0</v>
      </c>
      <c r="E37" s="283">
        <f>'Section G (Unres.)'!E37+'Section G (Res.)'!E37</f>
        <v>0</v>
      </c>
      <c r="F37" s="373">
        <f t="shared" si="1"/>
        <v>0</v>
      </c>
    </row>
    <row r="38" spans="1:6" s="53" customFormat="1" ht="16.350000000000001" customHeight="1" thickBot="1" x14ac:dyDescent="0.25">
      <c r="A38" s="174" t="s">
        <v>227</v>
      </c>
      <c r="B38" s="158">
        <v>9790</v>
      </c>
      <c r="C38" s="202">
        <f>'Section G (Unres.)'!C38+'Section G (Res.)'!C38</f>
        <v>0</v>
      </c>
      <c r="D38" s="202">
        <f>'Section G (Unres.)'!D38+'Section G (Res.)'!D38</f>
        <v>0</v>
      </c>
      <c r="E38" s="282">
        <f>'Section G (Unres.)'!E38+'Section G (Res.)'!E38</f>
        <v>0</v>
      </c>
      <c r="F38" s="385">
        <f t="shared" si="1"/>
        <v>0</v>
      </c>
    </row>
    <row r="39" spans="1:6" s="4" customFormat="1" ht="12" thickTop="1" x14ac:dyDescent="0.2">
      <c r="B39" s="5"/>
    </row>
    <row r="40" spans="1:6" ht="39.75" customHeight="1" x14ac:dyDescent="0.2">
      <c r="A40" s="537" t="s">
        <v>248</v>
      </c>
      <c r="B40" s="537"/>
      <c r="C40" s="537"/>
      <c r="D40" s="537"/>
      <c r="E40" s="537"/>
      <c r="F40" s="537"/>
    </row>
    <row r="41" spans="1:6" s="36" customFormat="1" ht="15" x14ac:dyDescent="0.2">
      <c r="A41" s="520"/>
      <c r="B41" s="521"/>
      <c r="C41" s="521"/>
      <c r="D41" s="521"/>
      <c r="E41" s="521"/>
      <c r="F41" s="522"/>
    </row>
    <row r="42" spans="1:6" s="36" customFormat="1" ht="15" x14ac:dyDescent="0.2">
      <c r="A42" s="523"/>
      <c r="B42" s="524"/>
      <c r="C42" s="524"/>
      <c r="D42" s="524"/>
      <c r="E42" s="524"/>
      <c r="F42" s="525"/>
    </row>
    <row r="43" spans="1:6" s="36" customFormat="1" ht="15" x14ac:dyDescent="0.2">
      <c r="A43" s="526"/>
      <c r="B43" s="527"/>
      <c r="C43" s="527"/>
      <c r="D43" s="527"/>
      <c r="E43" s="527"/>
      <c r="F43" s="528"/>
    </row>
  </sheetData>
  <sheetProtection formatCells="0" formatColumns="0" formatRows="0" insertColumns="0" insertRows="0" insertHyperlinks="0" deleteColumns="0" deleteRows="0" sort="0" autoFilter="0" pivotTables="0"/>
  <mergeCells count="6">
    <mergeCell ref="A1:F1"/>
    <mergeCell ref="A2:F2"/>
    <mergeCell ref="A41:F43"/>
    <mergeCell ref="A4:B7"/>
    <mergeCell ref="A40:F40"/>
    <mergeCell ref="C3:F3"/>
  </mergeCells>
  <phoneticPr fontId="2" type="noConversion"/>
  <pageMargins left="0.5" right="0.5" top="0.75" bottom="0.5" header="0.5" footer="0.25"/>
  <pageSetup scale="96" orientation="portrait" r:id="rId1"/>
  <headerFooter alignWithMargins="0">
    <oddHeader>&amp;R&amp;9Page 3c of 10</oddHeader>
    <oddFooter xml:space="preserve">&amp;L&amp;8Revised &amp;D
&amp;C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P52"/>
  <sheetViews>
    <sheetView topLeftCell="A24" zoomScaleNormal="100" zoomScaleSheetLayoutView="100" zoomScalePageLayoutView="110" workbookViewId="0">
      <selection activeCell="L32" sqref="L32"/>
    </sheetView>
  </sheetViews>
  <sheetFormatPr defaultColWidth="10.28515625" defaultRowHeight="12.75" x14ac:dyDescent="0.2"/>
  <cols>
    <col min="1" max="1" width="3.28515625" customWidth="1"/>
    <col min="2" max="2" width="3.5703125" customWidth="1"/>
    <col min="3" max="3" width="26.42578125" customWidth="1"/>
    <col min="4" max="4" width="3.28515625" customWidth="1"/>
    <col min="5" max="6" width="13.5703125" customWidth="1"/>
    <col min="7" max="7" width="6.85546875" style="1" customWidth="1"/>
    <col min="8" max="8" width="13.5703125" customWidth="1"/>
    <col min="9" max="9" width="6.85546875" style="1" customWidth="1"/>
    <col min="10" max="10" width="13.5703125" customWidth="1"/>
    <col min="11" max="11" width="6.85546875" style="35" customWidth="1"/>
    <col min="12" max="12" width="13.5703125" customWidth="1"/>
    <col min="13" max="13" width="6.85546875" customWidth="1"/>
    <col min="14" max="14" width="13.5703125" customWidth="1"/>
    <col min="15" max="15" width="6.85546875" customWidth="1"/>
  </cols>
  <sheetData>
    <row r="1" spans="1:16" ht="15.75" x14ac:dyDescent="0.25">
      <c r="A1" s="46" t="s">
        <v>169</v>
      </c>
      <c r="B1" s="47"/>
      <c r="C1" s="44"/>
      <c r="D1" s="44"/>
      <c r="E1" s="44"/>
      <c r="F1" s="541">
        <f>'Sec A-F'!B6</f>
        <v>0</v>
      </c>
      <c r="G1" s="541"/>
      <c r="H1" s="541"/>
      <c r="I1" s="541"/>
      <c r="J1" s="541"/>
      <c r="K1" s="45"/>
      <c r="L1" s="44"/>
      <c r="M1" s="44"/>
      <c r="N1" s="44"/>
      <c r="O1" s="44"/>
    </row>
    <row r="2" spans="1:16" s="175" customFormat="1" x14ac:dyDescent="0.2">
      <c r="A2" s="540" t="s">
        <v>172</v>
      </c>
      <c r="B2" s="540"/>
      <c r="C2" s="540"/>
      <c r="D2" s="540"/>
      <c r="E2" s="540"/>
      <c r="F2" s="540"/>
      <c r="G2" s="540"/>
      <c r="H2" s="540"/>
      <c r="I2" s="540"/>
      <c r="J2" s="540"/>
      <c r="K2" s="540"/>
      <c r="L2" s="540"/>
      <c r="M2" s="540"/>
      <c r="N2" s="540"/>
      <c r="O2" s="540"/>
    </row>
    <row r="3" spans="1:16" ht="15.6" customHeight="1" x14ac:dyDescent="0.2">
      <c r="A3" s="538" t="s">
        <v>278</v>
      </c>
      <c r="B3" s="539"/>
      <c r="C3" s="539"/>
      <c r="D3" s="539"/>
      <c r="E3" s="539"/>
      <c r="F3" s="539"/>
      <c r="G3" s="539"/>
      <c r="H3" s="539"/>
      <c r="I3" s="539"/>
      <c r="J3" s="539"/>
      <c r="K3" s="539"/>
      <c r="L3" s="539"/>
      <c r="M3" s="539"/>
      <c r="N3" s="539"/>
      <c r="O3" s="539"/>
    </row>
    <row r="4" spans="1:16" ht="8.1" customHeight="1" thickBot="1" x14ac:dyDescent="0.3">
      <c r="A4" s="8"/>
      <c r="B4" s="8"/>
      <c r="C4" s="8"/>
      <c r="D4" s="8"/>
      <c r="E4" s="8"/>
      <c r="F4" s="8"/>
      <c r="G4" s="7"/>
      <c r="H4" s="8"/>
      <c r="I4" s="7"/>
      <c r="J4" s="8"/>
      <c r="K4" s="9"/>
      <c r="L4" s="8"/>
      <c r="M4" s="6"/>
      <c r="N4" s="6"/>
      <c r="O4" s="6"/>
    </row>
    <row r="5" spans="1:16" ht="13.5" thickTop="1" x14ac:dyDescent="0.2">
      <c r="A5" s="11"/>
      <c r="B5" s="12"/>
      <c r="C5" s="12"/>
      <c r="D5" s="39"/>
      <c r="E5" s="13"/>
      <c r="F5" s="13" t="s">
        <v>3</v>
      </c>
      <c r="G5" s="178" t="s">
        <v>39</v>
      </c>
      <c r="H5" s="13"/>
      <c r="I5" s="178" t="s">
        <v>39</v>
      </c>
      <c r="J5" s="179"/>
      <c r="K5" s="180" t="s">
        <v>39</v>
      </c>
      <c r="L5" s="13"/>
      <c r="M5" s="178" t="s">
        <v>39</v>
      </c>
      <c r="N5" s="13"/>
      <c r="O5" s="14" t="s">
        <v>39</v>
      </c>
      <c r="P5" s="3"/>
    </row>
    <row r="6" spans="1:16" x14ac:dyDescent="0.2">
      <c r="A6" s="15"/>
      <c r="D6" s="176"/>
      <c r="E6" s="16" t="s">
        <v>41</v>
      </c>
      <c r="F6" s="16" t="s">
        <v>41</v>
      </c>
      <c r="G6" s="17" t="s">
        <v>43</v>
      </c>
      <c r="H6" s="16" t="s">
        <v>42</v>
      </c>
      <c r="I6" s="17" t="s">
        <v>43</v>
      </c>
      <c r="J6" s="18" t="s">
        <v>40</v>
      </c>
      <c r="K6" s="19" t="s">
        <v>43</v>
      </c>
      <c r="L6" s="16" t="s">
        <v>44</v>
      </c>
      <c r="M6" s="17" t="s">
        <v>43</v>
      </c>
      <c r="N6" s="16" t="s">
        <v>44</v>
      </c>
      <c r="O6" s="20" t="s">
        <v>43</v>
      </c>
      <c r="P6" s="3"/>
    </row>
    <row r="7" spans="1:16" x14ac:dyDescent="0.2">
      <c r="A7" s="15"/>
      <c r="D7" s="176"/>
      <c r="E7" s="16" t="s">
        <v>45</v>
      </c>
      <c r="F7" s="421" t="s">
        <v>45</v>
      </c>
      <c r="G7" s="17" t="s">
        <v>47</v>
      </c>
      <c r="H7" s="16" t="s">
        <v>46</v>
      </c>
      <c r="I7" s="17" t="s">
        <v>47</v>
      </c>
      <c r="J7" s="18" t="s">
        <v>46</v>
      </c>
      <c r="K7" s="19" t="s">
        <v>47</v>
      </c>
      <c r="L7" s="16" t="s">
        <v>46</v>
      </c>
      <c r="M7" s="17" t="s">
        <v>47</v>
      </c>
      <c r="N7" s="16" t="s">
        <v>46</v>
      </c>
      <c r="O7" s="20" t="s">
        <v>47</v>
      </c>
      <c r="P7" s="3"/>
    </row>
    <row r="8" spans="1:16" ht="13.5" thickBot="1" x14ac:dyDescent="0.25">
      <c r="A8" s="21"/>
      <c r="B8" s="10"/>
      <c r="C8" s="10"/>
      <c r="D8" s="40"/>
      <c r="E8" s="420" t="s">
        <v>271</v>
      </c>
      <c r="F8" s="420" t="s">
        <v>272</v>
      </c>
      <c r="G8" s="181" t="s">
        <v>48</v>
      </c>
      <c r="H8" s="420" t="s">
        <v>273</v>
      </c>
      <c r="I8" s="181" t="s">
        <v>48</v>
      </c>
      <c r="J8" s="420" t="s">
        <v>273</v>
      </c>
      <c r="K8" s="182" t="s">
        <v>48</v>
      </c>
      <c r="L8" s="420" t="s">
        <v>274</v>
      </c>
      <c r="M8" s="181" t="s">
        <v>48</v>
      </c>
      <c r="N8" s="420" t="s">
        <v>277</v>
      </c>
      <c r="O8" s="22" t="s">
        <v>48</v>
      </c>
      <c r="P8" s="3"/>
    </row>
    <row r="9" spans="1:16" ht="8.1" customHeight="1" thickTop="1" x14ac:dyDescent="0.2">
      <c r="B9" s="41"/>
      <c r="C9" s="41"/>
      <c r="D9" s="2"/>
      <c r="G9" s="271"/>
      <c r="I9" s="271"/>
      <c r="K9" s="26"/>
      <c r="L9" s="42"/>
      <c r="M9" s="26"/>
      <c r="O9" s="26"/>
    </row>
    <row r="10" spans="1:16" ht="15.6" customHeight="1" x14ac:dyDescent="0.2">
      <c r="A10" s="24" t="s">
        <v>12</v>
      </c>
      <c r="D10" s="2"/>
      <c r="G10" s="271"/>
      <c r="H10" s="25"/>
      <c r="I10" s="271"/>
      <c r="J10" s="25"/>
      <c r="K10" s="26"/>
      <c r="L10" s="25"/>
      <c r="M10" s="26"/>
      <c r="N10" s="25"/>
      <c r="O10" s="272"/>
    </row>
    <row r="11" spans="1:16" x14ac:dyDescent="0.2">
      <c r="B11" s="23" t="s">
        <v>256</v>
      </c>
      <c r="C11" s="42"/>
      <c r="D11" s="2"/>
      <c r="E11" s="389"/>
      <c r="F11" s="390"/>
      <c r="G11" s="422" t="e">
        <f>(F11-E11)/E11</f>
        <v>#DIV/0!</v>
      </c>
      <c r="H11" s="390"/>
      <c r="I11" s="422" t="e">
        <f>(H11-F11)/F11</f>
        <v>#DIV/0!</v>
      </c>
      <c r="J11" s="403">
        <f>'Section G (Comb.)'!F9</f>
        <v>0</v>
      </c>
      <c r="K11" s="422" t="e">
        <f>(J11-F11)/F11</f>
        <v>#DIV/0!</v>
      </c>
      <c r="L11" s="404">
        <f ca="1">_2526LCFF</f>
        <v>0</v>
      </c>
      <c r="M11" s="422" t="e">
        <f ca="1">(L11-J11)/J11</f>
        <v>#DIV/0!</v>
      </c>
      <c r="N11" s="404">
        <f ca="1">_2627LCFF</f>
        <v>0</v>
      </c>
      <c r="O11" s="423" t="e">
        <f ca="1">(N11-L11)/L11</f>
        <v>#DIV/0!</v>
      </c>
    </row>
    <row r="12" spans="1:16" x14ac:dyDescent="0.2">
      <c r="B12" t="s">
        <v>61</v>
      </c>
      <c r="D12" s="2"/>
      <c r="E12" s="391"/>
      <c r="F12" s="392"/>
      <c r="G12" s="398" t="e">
        <f>(F12-E12)/E12</f>
        <v>#DIV/0!</v>
      </c>
      <c r="H12" s="392"/>
      <c r="I12" s="398" t="e">
        <f>(H12-F12)/F12</f>
        <v>#DIV/0!</v>
      </c>
      <c r="J12" s="403">
        <f>'Section G (Comb.)'!F10</f>
        <v>0</v>
      </c>
      <c r="K12" s="398" t="e">
        <f>(J12-F12)/F12</f>
        <v>#DIV/0!</v>
      </c>
      <c r="L12" s="404">
        <f ca="1">_2526Federal</f>
        <v>0</v>
      </c>
      <c r="M12" s="406" t="e">
        <f ca="1">(L12-J12)/J12</f>
        <v>#DIV/0!</v>
      </c>
      <c r="N12" s="404">
        <f ca="1">_2627Federal</f>
        <v>0</v>
      </c>
      <c r="O12" s="405" t="e">
        <f ca="1">(N12-L12)/L12</f>
        <v>#DIV/0!</v>
      </c>
    </row>
    <row r="13" spans="1:16" x14ac:dyDescent="0.2">
      <c r="B13" t="s">
        <v>62</v>
      </c>
      <c r="D13" s="2"/>
      <c r="E13" s="389"/>
      <c r="F13" s="390"/>
      <c r="G13" s="398" t="e">
        <f>(F13-E13)/E13</f>
        <v>#DIV/0!</v>
      </c>
      <c r="H13" s="390"/>
      <c r="I13" s="398" t="e">
        <f>(H13-F13)/F13</f>
        <v>#DIV/0!</v>
      </c>
      <c r="J13" s="403">
        <f>'Section G (Comb.)'!F11</f>
        <v>0</v>
      </c>
      <c r="K13" s="398" t="e">
        <f>(J13-F13)/F13</f>
        <v>#DIV/0!</v>
      </c>
      <c r="L13" s="404">
        <f ca="1">_2526State</f>
        <v>0</v>
      </c>
      <c r="M13" s="406" t="e">
        <f ca="1">(L13-J13)/J13</f>
        <v>#DIV/0!</v>
      </c>
      <c r="N13" s="404">
        <f ca="1">_2627State</f>
        <v>0</v>
      </c>
      <c r="O13" s="405" t="e">
        <f ca="1">(N13-L13)/L13</f>
        <v>#DIV/0!</v>
      </c>
    </row>
    <row r="14" spans="1:16" x14ac:dyDescent="0.2">
      <c r="B14" t="s">
        <v>63</v>
      </c>
      <c r="D14" s="2"/>
      <c r="E14" s="389"/>
      <c r="F14" s="390"/>
      <c r="G14" s="398" t="e">
        <f>(F14-E14)/E14</f>
        <v>#DIV/0!</v>
      </c>
      <c r="H14" s="390"/>
      <c r="I14" s="398" t="e">
        <f>(H14-F14)/F14</f>
        <v>#DIV/0!</v>
      </c>
      <c r="J14" s="403">
        <f>'Section G (Comb.)'!F12</f>
        <v>0</v>
      </c>
      <c r="K14" s="398" t="e">
        <f>(J14-F14)/F14</f>
        <v>#DIV/0!</v>
      </c>
      <c r="L14" s="404">
        <f ca="1">_2526Local</f>
        <v>0</v>
      </c>
      <c r="M14" s="398" t="e">
        <f ca="1">(L14-J14)/J14</f>
        <v>#DIV/0!</v>
      </c>
      <c r="N14" s="404">
        <f ca="1">_2627Local</f>
        <v>0</v>
      </c>
      <c r="O14" s="405" t="e">
        <f ca="1">(N14-L14)/L14</f>
        <v>#DIV/0!</v>
      </c>
    </row>
    <row r="15" spans="1:16" ht="13.5" thickBot="1" x14ac:dyDescent="0.25">
      <c r="D15" s="2"/>
      <c r="E15" s="25"/>
      <c r="F15" s="25"/>
      <c r="G15" s="399"/>
      <c r="H15" s="25"/>
      <c r="I15" s="399"/>
      <c r="J15" s="407"/>
      <c r="K15" s="399"/>
      <c r="L15" s="407"/>
      <c r="M15" s="399"/>
      <c r="N15" s="407"/>
      <c r="O15" s="408"/>
    </row>
    <row r="16" spans="1:16" ht="14.25" thickTop="1" thickBot="1" x14ac:dyDescent="0.25">
      <c r="B16" t="s">
        <v>173</v>
      </c>
      <c r="E16" s="409">
        <f>SUM(E11:E14)</f>
        <v>0</v>
      </c>
      <c r="F16" s="409">
        <f>SUM(F11:F14)</f>
        <v>0</v>
      </c>
      <c r="G16" s="400" t="e">
        <f>(F16-E16)/E16</f>
        <v>#DIV/0!</v>
      </c>
      <c r="H16" s="409">
        <f>SUM(H11:H14)</f>
        <v>0</v>
      </c>
      <c r="I16" s="400" t="e">
        <f>(H16-F16)/F16</f>
        <v>#DIV/0!</v>
      </c>
      <c r="J16" s="409">
        <f>SUM(J11:J14)</f>
        <v>0</v>
      </c>
      <c r="K16" s="400" t="e">
        <f>(J16-F16)/F16</f>
        <v>#DIV/0!</v>
      </c>
      <c r="L16" s="409">
        <f ca="1">SUM(L11:L14)</f>
        <v>0</v>
      </c>
      <c r="M16" s="400" t="e">
        <f ca="1">(L16-J16)/J16</f>
        <v>#DIV/0!</v>
      </c>
      <c r="N16" s="409">
        <f ca="1">SUM(N11:N14)</f>
        <v>0</v>
      </c>
      <c r="O16" s="400" t="e">
        <f ca="1">(N16-L16)/L16</f>
        <v>#DIV/0!</v>
      </c>
    </row>
    <row r="17" spans="1:15" ht="8.1" customHeight="1" thickTop="1" x14ac:dyDescent="0.2">
      <c r="D17" s="2"/>
      <c r="E17" s="25"/>
      <c r="F17" s="25"/>
      <c r="G17" s="399"/>
      <c r="H17" s="25"/>
      <c r="I17" s="399"/>
      <c r="J17" s="407"/>
      <c r="K17" s="399"/>
      <c r="L17" s="407"/>
      <c r="M17" s="399"/>
      <c r="N17" s="407"/>
      <c r="O17" s="399"/>
    </row>
    <row r="18" spans="1:15" x14ac:dyDescent="0.2">
      <c r="A18" s="24" t="s">
        <v>21</v>
      </c>
      <c r="D18" s="2"/>
      <c r="E18" s="25"/>
      <c r="F18" s="25"/>
      <c r="G18" s="399"/>
      <c r="H18" s="25"/>
      <c r="I18" s="399"/>
      <c r="J18" s="407"/>
      <c r="K18" s="399"/>
      <c r="L18" s="407"/>
      <c r="M18" s="399"/>
      <c r="N18" s="407"/>
      <c r="O18" s="410"/>
    </row>
    <row r="19" spans="1:15" x14ac:dyDescent="0.2">
      <c r="B19" t="s">
        <v>22</v>
      </c>
      <c r="D19" s="2"/>
      <c r="E19" s="389"/>
      <c r="F19" s="390"/>
      <c r="G19" s="398" t="e">
        <f>(F19-E19)/E19</f>
        <v>#DIV/0!</v>
      </c>
      <c r="H19" s="390"/>
      <c r="I19" s="398" t="e">
        <f>(H19-F19)/F19</f>
        <v>#DIV/0!</v>
      </c>
      <c r="J19" s="403">
        <f>'Section G (Comb.)'!F15</f>
        <v>0</v>
      </c>
      <c r="K19" s="398" t="e">
        <f t="shared" ref="K19:K26" si="0">(J19-F19)/F19</f>
        <v>#DIV/0!</v>
      </c>
      <c r="L19" s="404">
        <f ca="1">_25261XXX</f>
        <v>0</v>
      </c>
      <c r="M19" s="398" t="e">
        <f t="shared" ref="M19:M26" ca="1" si="1">(L19-J19)/J19</f>
        <v>#DIV/0!</v>
      </c>
      <c r="N19" s="404">
        <f ca="1">_26271XXX</f>
        <v>0</v>
      </c>
      <c r="O19" s="405" t="e">
        <f t="shared" ref="O19:O26" ca="1" si="2">(N19-L19)/L19</f>
        <v>#DIV/0!</v>
      </c>
    </row>
    <row r="20" spans="1:15" x14ac:dyDescent="0.2">
      <c r="B20" t="s">
        <v>23</v>
      </c>
      <c r="D20" s="2"/>
      <c r="E20" s="389"/>
      <c r="F20" s="390"/>
      <c r="G20" s="398" t="e">
        <f t="shared" ref="G20:G26" si="3">(F20-E20)/E20</f>
        <v>#DIV/0!</v>
      </c>
      <c r="H20" s="390"/>
      <c r="I20" s="398" t="e">
        <f t="shared" ref="I20:I26" si="4">(H20-F20)/F20</f>
        <v>#DIV/0!</v>
      </c>
      <c r="J20" s="403">
        <f>'Section G (Comb.)'!F16</f>
        <v>0</v>
      </c>
      <c r="K20" s="398" t="e">
        <f t="shared" si="0"/>
        <v>#DIV/0!</v>
      </c>
      <c r="L20" s="404">
        <f ca="1">_25262XXX</f>
        <v>0</v>
      </c>
      <c r="M20" s="398" t="e">
        <f t="shared" ca="1" si="1"/>
        <v>#DIV/0!</v>
      </c>
      <c r="N20" s="404">
        <f ca="1">_26272XXX</f>
        <v>0</v>
      </c>
      <c r="O20" s="405" t="e">
        <f t="shared" ca="1" si="2"/>
        <v>#DIV/0!</v>
      </c>
    </row>
    <row r="21" spans="1:15" x14ac:dyDescent="0.2">
      <c r="B21" t="s">
        <v>49</v>
      </c>
      <c r="D21" s="2"/>
      <c r="E21" s="389"/>
      <c r="F21" s="390"/>
      <c r="G21" s="398" t="e">
        <f t="shared" si="3"/>
        <v>#DIV/0!</v>
      </c>
      <c r="H21" s="390"/>
      <c r="I21" s="398" t="e">
        <f t="shared" si="4"/>
        <v>#DIV/0!</v>
      </c>
      <c r="J21" s="403">
        <f>'Section G (Comb.)'!F17</f>
        <v>0</v>
      </c>
      <c r="K21" s="398" t="e">
        <f t="shared" si="0"/>
        <v>#DIV/0!</v>
      </c>
      <c r="L21" s="404">
        <f ca="1">_25263XXX</f>
        <v>0</v>
      </c>
      <c r="M21" s="398" t="e">
        <f t="shared" ca="1" si="1"/>
        <v>#DIV/0!</v>
      </c>
      <c r="N21" s="404">
        <f ca="1">_26273XXX</f>
        <v>0</v>
      </c>
      <c r="O21" s="405" t="e">
        <f t="shared" ca="1" si="2"/>
        <v>#DIV/0!</v>
      </c>
    </row>
    <row r="22" spans="1:15" x14ac:dyDescent="0.2">
      <c r="B22" t="s">
        <v>50</v>
      </c>
      <c r="D22" s="2"/>
      <c r="E22" s="389"/>
      <c r="F22" s="390"/>
      <c r="G22" s="398" t="e">
        <f t="shared" si="3"/>
        <v>#DIV/0!</v>
      </c>
      <c r="H22" s="390"/>
      <c r="I22" s="398" t="e">
        <f t="shared" si="4"/>
        <v>#DIV/0!</v>
      </c>
      <c r="J22" s="403">
        <f>'Section G (Comb.)'!F18</f>
        <v>0</v>
      </c>
      <c r="K22" s="398" t="e">
        <f t="shared" si="0"/>
        <v>#DIV/0!</v>
      </c>
      <c r="L22" s="404">
        <f ca="1">_25264XXX</f>
        <v>0</v>
      </c>
      <c r="M22" s="398" t="e">
        <f t="shared" ca="1" si="1"/>
        <v>#DIV/0!</v>
      </c>
      <c r="N22" s="404">
        <f ca="1">_26274XXX</f>
        <v>0</v>
      </c>
      <c r="O22" s="405" t="e">
        <f t="shared" ca="1" si="2"/>
        <v>#DIV/0!</v>
      </c>
    </row>
    <row r="23" spans="1:15" x14ac:dyDescent="0.2">
      <c r="B23" t="s">
        <v>51</v>
      </c>
      <c r="D23" s="2"/>
      <c r="E23" s="389"/>
      <c r="F23" s="390"/>
      <c r="G23" s="398" t="e">
        <f t="shared" si="3"/>
        <v>#DIV/0!</v>
      </c>
      <c r="H23" s="390"/>
      <c r="I23" s="398" t="e">
        <f t="shared" si="4"/>
        <v>#DIV/0!</v>
      </c>
      <c r="J23" s="403">
        <f>'Section G (Comb.)'!F19</f>
        <v>0</v>
      </c>
      <c r="K23" s="398" t="e">
        <f t="shared" si="0"/>
        <v>#DIV/0!</v>
      </c>
      <c r="L23" s="404">
        <f ca="1">_25265XXX</f>
        <v>0</v>
      </c>
      <c r="M23" s="398" t="e">
        <f t="shared" ca="1" si="1"/>
        <v>#DIV/0!</v>
      </c>
      <c r="N23" s="404">
        <f ca="1">_26275XXX</f>
        <v>0</v>
      </c>
      <c r="O23" s="405" t="e">
        <f t="shared" ca="1" si="2"/>
        <v>#DIV/0!</v>
      </c>
    </row>
    <row r="24" spans="1:15" x14ac:dyDescent="0.2">
      <c r="A24" s="42"/>
      <c r="B24" t="s">
        <v>25</v>
      </c>
      <c r="D24" s="2"/>
      <c r="E24" s="389"/>
      <c r="F24" s="390"/>
      <c r="G24" s="398" t="e">
        <f t="shared" si="3"/>
        <v>#DIV/0!</v>
      </c>
      <c r="H24" s="390"/>
      <c r="I24" s="398" t="e">
        <f t="shared" si="4"/>
        <v>#DIV/0!</v>
      </c>
      <c r="J24" s="403">
        <f>'Section G (Comb.)'!F20</f>
        <v>0</v>
      </c>
      <c r="K24" s="398" t="e">
        <f t="shared" si="0"/>
        <v>#DIV/0!</v>
      </c>
      <c r="L24" s="404">
        <f ca="1">_25266XXX</f>
        <v>0</v>
      </c>
      <c r="M24" s="398" t="e">
        <f t="shared" ca="1" si="1"/>
        <v>#DIV/0!</v>
      </c>
      <c r="N24" s="404">
        <f ca="1">_26276XXX</f>
        <v>0</v>
      </c>
      <c r="O24" s="405" t="e">
        <f t="shared" ca="1" si="2"/>
        <v>#DIV/0!</v>
      </c>
    </row>
    <row r="25" spans="1:15" x14ac:dyDescent="0.2">
      <c r="B25" t="s">
        <v>52</v>
      </c>
      <c r="D25" s="2"/>
      <c r="E25" s="389"/>
      <c r="F25" s="390"/>
      <c r="G25" s="398" t="e">
        <f t="shared" si="3"/>
        <v>#DIV/0!</v>
      </c>
      <c r="H25" s="390"/>
      <c r="I25" s="398" t="e">
        <f t="shared" si="4"/>
        <v>#DIV/0!</v>
      </c>
      <c r="J25" s="403">
        <f>'Section G (Comb.)'!F21</f>
        <v>0</v>
      </c>
      <c r="K25" s="398" t="e">
        <f t="shared" si="0"/>
        <v>#DIV/0!</v>
      </c>
      <c r="L25" s="404">
        <f ca="1">_2526Other</f>
        <v>0</v>
      </c>
      <c r="M25" s="398" t="e">
        <f t="shared" ca="1" si="1"/>
        <v>#DIV/0!</v>
      </c>
      <c r="N25" s="404">
        <f ca="1">_2627Other</f>
        <v>0</v>
      </c>
      <c r="O25" s="405" t="e">
        <f t="shared" ca="1" si="2"/>
        <v>#DIV/0!</v>
      </c>
    </row>
    <row r="26" spans="1:15" x14ac:dyDescent="0.2">
      <c r="B26" t="s">
        <v>53</v>
      </c>
      <c r="D26" s="2"/>
      <c r="E26" s="389"/>
      <c r="F26" s="390"/>
      <c r="G26" s="398" t="e">
        <f t="shared" si="3"/>
        <v>#DIV/0!</v>
      </c>
      <c r="H26" s="390"/>
      <c r="I26" s="398" t="e">
        <f t="shared" si="4"/>
        <v>#DIV/0!</v>
      </c>
      <c r="J26" s="403">
        <f>'Section G (Comb.)'!F22</f>
        <v>0</v>
      </c>
      <c r="K26" s="398" t="e">
        <f t="shared" si="0"/>
        <v>#DIV/0!</v>
      </c>
      <c r="L26" s="404">
        <f ca="1">_2526Indirect</f>
        <v>0</v>
      </c>
      <c r="M26" s="398" t="e">
        <f t="shared" ca="1" si="1"/>
        <v>#DIV/0!</v>
      </c>
      <c r="N26" s="404">
        <f ca="1">_2627Indirect</f>
        <v>0</v>
      </c>
      <c r="O26" s="405" t="e">
        <f t="shared" ca="1" si="2"/>
        <v>#DIV/0!</v>
      </c>
    </row>
    <row r="27" spans="1:15" ht="13.5" thickBot="1" x14ac:dyDescent="0.25">
      <c r="D27" s="2"/>
      <c r="E27" s="183"/>
      <c r="F27" s="183"/>
      <c r="G27" s="399"/>
      <c r="H27" s="25"/>
      <c r="I27" s="411"/>
      <c r="J27" s="407"/>
      <c r="K27" s="399"/>
      <c r="L27" s="407"/>
      <c r="M27" s="399"/>
      <c r="N27" s="407"/>
      <c r="O27" s="408"/>
    </row>
    <row r="28" spans="1:15" ht="14.25" thickTop="1" thickBot="1" x14ac:dyDescent="0.25">
      <c r="B28" t="s">
        <v>174</v>
      </c>
      <c r="E28" s="409">
        <f>SUM(E19:E27)</f>
        <v>0</v>
      </c>
      <c r="F28" s="409">
        <f>SUM(F19:F27)</f>
        <v>0</v>
      </c>
      <c r="G28" s="400" t="e">
        <f>(F28-E28)/E28</f>
        <v>#DIV/0!</v>
      </c>
      <c r="H28" s="409">
        <f>SUM(H19:H27)</f>
        <v>0</v>
      </c>
      <c r="I28" s="400" t="e">
        <f>(H28-F28)/F28</f>
        <v>#DIV/0!</v>
      </c>
      <c r="J28" s="409">
        <f>SUM(J19:J27)</f>
        <v>0</v>
      </c>
      <c r="K28" s="400" t="e">
        <f>(J28-F28)/F28</f>
        <v>#DIV/0!</v>
      </c>
      <c r="L28" s="409">
        <f ca="1">SUM(L19:L27)</f>
        <v>0</v>
      </c>
      <c r="M28" s="400" t="e">
        <f ca="1">(L28-J28)/J28</f>
        <v>#DIV/0!</v>
      </c>
      <c r="N28" s="409">
        <f ca="1">SUM(N19:N27)</f>
        <v>0</v>
      </c>
      <c r="O28" s="400" t="e">
        <f ca="1">(N28-L28)/L28</f>
        <v>#DIV/0!</v>
      </c>
    </row>
    <row r="29" spans="1:15" ht="8.1" customHeight="1" thickTop="1" x14ac:dyDescent="0.2">
      <c r="D29" s="2"/>
      <c r="E29" s="183"/>
      <c r="F29" s="183"/>
      <c r="G29" s="399"/>
      <c r="H29" s="25"/>
      <c r="I29" s="399"/>
      <c r="J29" s="407"/>
      <c r="K29" s="399"/>
      <c r="L29" s="407"/>
      <c r="M29" s="399"/>
      <c r="N29" s="407"/>
      <c r="O29" s="399"/>
    </row>
    <row r="30" spans="1:15" x14ac:dyDescent="0.2">
      <c r="A30" s="24" t="s">
        <v>54</v>
      </c>
      <c r="D30" s="2"/>
      <c r="E30" s="183"/>
      <c r="F30" s="183"/>
      <c r="G30" s="399"/>
      <c r="H30" s="25"/>
      <c r="I30" s="399"/>
      <c r="J30" s="407"/>
      <c r="K30" s="399"/>
      <c r="L30" s="407"/>
      <c r="M30" s="399"/>
      <c r="N30" s="407"/>
      <c r="O30" s="410"/>
    </row>
    <row r="31" spans="1:15" x14ac:dyDescent="0.2">
      <c r="B31" t="s">
        <v>55</v>
      </c>
      <c r="D31" s="2"/>
      <c r="E31" s="389"/>
      <c r="F31" s="390"/>
      <c r="G31" s="398" t="e">
        <f>(F31-E31)/E31</f>
        <v>#DIV/0!</v>
      </c>
      <c r="H31" s="390"/>
      <c r="I31" s="398" t="e">
        <f>(H31-F31)/F31</f>
        <v>#DIV/0!</v>
      </c>
      <c r="J31" s="403">
        <f>'Section G (Comb.)'!F26</f>
        <v>0</v>
      </c>
      <c r="K31" s="398" t="e">
        <f>(J31-F31)/F31</f>
        <v>#DIV/0!</v>
      </c>
      <c r="L31" s="404">
        <f ca="1">_2526XferIn</f>
        <v>0</v>
      </c>
      <c r="M31" s="398" t="e">
        <f ca="1">(L31-J31)/J31</f>
        <v>#DIV/0!</v>
      </c>
      <c r="N31" s="404">
        <f ca="1">_2627XferIn</f>
        <v>0</v>
      </c>
      <c r="O31" s="405" t="e">
        <f ca="1">(N31-L31)/L31</f>
        <v>#DIV/0!</v>
      </c>
    </row>
    <row r="32" spans="1:15" ht="13.5" thickBot="1" x14ac:dyDescent="0.25">
      <c r="B32" t="s">
        <v>56</v>
      </c>
      <c r="D32" s="2"/>
      <c r="E32" s="393"/>
      <c r="F32" s="394"/>
      <c r="G32" s="401" t="e">
        <f>(F32-E32)/E32</f>
        <v>#DIV/0!</v>
      </c>
      <c r="H32" s="394"/>
      <c r="I32" s="401" t="e">
        <f>(H32-F32)/F32</f>
        <v>#DIV/0!</v>
      </c>
      <c r="J32" s="403">
        <f>'Section G (Comb.)'!F27</f>
        <v>0</v>
      </c>
      <c r="K32" s="401" t="e">
        <f>(J32-F32)/F32</f>
        <v>#DIV/0!</v>
      </c>
      <c r="L32" s="412">
        <f ca="1">_2526XferOut</f>
        <v>0</v>
      </c>
      <c r="M32" s="401" t="e">
        <f ca="1">(L32-J32)/J32</f>
        <v>#DIV/0!</v>
      </c>
      <c r="N32" s="412">
        <f ca="1">_2627XferOut</f>
        <v>0</v>
      </c>
      <c r="O32" s="413" t="e">
        <f ca="1">(N32-L32)/L32</f>
        <v>#DIV/0!</v>
      </c>
    </row>
    <row r="33" spans="1:15" ht="14.25" thickTop="1" thickBot="1" x14ac:dyDescent="0.25">
      <c r="B33" t="s">
        <v>175</v>
      </c>
      <c r="E33" s="284">
        <f>E28+E32</f>
        <v>0</v>
      </c>
      <c r="F33" s="284">
        <f>F28+F32</f>
        <v>0</v>
      </c>
      <c r="G33" s="402" t="e">
        <f>(F33-E33)/E33</f>
        <v>#DIV/0!</v>
      </c>
      <c r="H33" s="284">
        <f>H28+H32</f>
        <v>0</v>
      </c>
      <c r="I33" s="402" t="e">
        <f>(H33-F33)/F33</f>
        <v>#DIV/0!</v>
      </c>
      <c r="J33" s="284">
        <f>J28+J32</f>
        <v>0</v>
      </c>
      <c r="K33" s="402" t="e">
        <f>(J33-F33)/F33</f>
        <v>#DIV/0!</v>
      </c>
      <c r="L33" s="284">
        <f ca="1">L28+L32</f>
        <v>0</v>
      </c>
      <c r="M33" s="402" t="e">
        <f ca="1">(L33-J33)/J33</f>
        <v>#DIV/0!</v>
      </c>
      <c r="N33" s="284">
        <f ca="1">N28+N32</f>
        <v>0</v>
      </c>
      <c r="O33" s="402" t="e">
        <f ca="1">(N33-L33)/L33</f>
        <v>#DIV/0!</v>
      </c>
    </row>
    <row r="34" spans="1:15" ht="14.25" thickTop="1" thickBot="1" x14ac:dyDescent="0.25">
      <c r="D34" s="2"/>
      <c r="E34" s="25"/>
      <c r="F34" s="25"/>
      <c r="G34" s="399"/>
      <c r="H34" s="25"/>
      <c r="I34" s="399"/>
      <c r="J34" s="407"/>
      <c r="K34" s="399"/>
      <c r="L34" s="407"/>
      <c r="M34" s="399"/>
      <c r="N34" s="407"/>
      <c r="O34" s="399"/>
    </row>
    <row r="35" spans="1:15" ht="14.25" thickTop="1" thickBot="1" x14ac:dyDescent="0.25">
      <c r="A35" s="177" t="s">
        <v>176</v>
      </c>
      <c r="C35" s="38"/>
      <c r="E35" s="284">
        <f>SUM(E16+E31-E33)</f>
        <v>0</v>
      </c>
      <c r="F35" s="284">
        <f>SUM(F16+F31-F33)</f>
        <v>0</v>
      </c>
      <c r="G35" s="402" t="e">
        <f>(F35-E35)/E35</f>
        <v>#DIV/0!</v>
      </c>
      <c r="H35" s="284">
        <f>SUM(H16+H31-H33)</f>
        <v>0</v>
      </c>
      <c r="I35" s="402" t="e">
        <f>(H35-F35)/F35</f>
        <v>#DIV/0!</v>
      </c>
      <c r="J35" s="284">
        <f>SUM(J16+J31-J33)</f>
        <v>0</v>
      </c>
      <c r="K35" s="402" t="e">
        <f>(J35-F35)/F35</f>
        <v>#DIV/0!</v>
      </c>
      <c r="L35" s="284">
        <f ca="1">SUM(L16+L31-L33)</f>
        <v>0</v>
      </c>
      <c r="M35" s="402" t="e">
        <f ca="1">(L35-J35)/J35</f>
        <v>#DIV/0!</v>
      </c>
      <c r="N35" s="284">
        <f ca="1">SUM(N16+N31-N33)</f>
        <v>0</v>
      </c>
      <c r="O35" s="402" t="e">
        <f ca="1">(N35-L35)/L35</f>
        <v>#DIV/0!</v>
      </c>
    </row>
    <row r="36" spans="1:15" ht="8.65" customHeight="1" thickTop="1" x14ac:dyDescent="0.2">
      <c r="A36" s="24"/>
      <c r="D36" s="2"/>
      <c r="E36" s="25"/>
      <c r="F36" s="25"/>
      <c r="G36" s="399"/>
      <c r="H36" s="25"/>
      <c r="I36" s="399"/>
      <c r="J36" s="407"/>
      <c r="K36" s="399"/>
      <c r="L36" s="407"/>
      <c r="M36" s="399"/>
      <c r="N36" s="407"/>
      <c r="O36" s="399"/>
    </row>
    <row r="37" spans="1:15" ht="13.5" thickBot="1" x14ac:dyDescent="0.25">
      <c r="A37" s="24" t="s">
        <v>57</v>
      </c>
      <c r="D37" s="2"/>
      <c r="E37" s="25"/>
      <c r="F37" s="25"/>
      <c r="G37" s="399"/>
      <c r="H37" s="25"/>
      <c r="I37" s="399"/>
      <c r="J37" s="407"/>
      <c r="K37" s="399"/>
      <c r="L37" s="407"/>
      <c r="M37" s="399"/>
      <c r="N37" s="407"/>
      <c r="O37" s="399"/>
    </row>
    <row r="38" spans="1:15" ht="14.25" thickTop="1" thickBot="1" x14ac:dyDescent="0.25">
      <c r="A38" s="11"/>
      <c r="B38" s="12" t="s">
        <v>58</v>
      </c>
      <c r="C38" s="12"/>
      <c r="D38" s="12"/>
      <c r="E38" s="395"/>
      <c r="F38" s="284">
        <f>+E39</f>
        <v>0</v>
      </c>
      <c r="G38" s="402" t="e">
        <f>(F38-E38)/E38</f>
        <v>#DIV/0!</v>
      </c>
      <c r="H38" s="396"/>
      <c r="I38" s="402" t="e">
        <f>(H38-F38)/F38</f>
        <v>#DIV/0!</v>
      </c>
      <c r="J38" s="414">
        <f>'Section G (Comb.)'!F30</f>
        <v>0</v>
      </c>
      <c r="K38" s="402" t="e">
        <f>(J38-F38)/F38</f>
        <v>#DIV/0!</v>
      </c>
      <c r="L38" s="284">
        <f>+J39</f>
        <v>0</v>
      </c>
      <c r="M38" s="402" t="e">
        <f>(L38-J38)/J38</f>
        <v>#DIV/0!</v>
      </c>
      <c r="N38" s="284">
        <f ca="1">L39</f>
        <v>0</v>
      </c>
      <c r="O38" s="402" t="e">
        <f ca="1">(N38-L38)/L38</f>
        <v>#DIV/0!</v>
      </c>
    </row>
    <row r="39" spans="1:15" ht="14.25" thickTop="1" thickBot="1" x14ac:dyDescent="0.25">
      <c r="A39" s="21"/>
      <c r="B39" s="10" t="s">
        <v>59</v>
      </c>
      <c r="C39" s="10"/>
      <c r="D39" s="10"/>
      <c r="E39" s="284">
        <f>E38+E35</f>
        <v>0</v>
      </c>
      <c r="F39" s="284">
        <f>F38+F35</f>
        <v>0</v>
      </c>
      <c r="G39" s="402" t="e">
        <f>(F39-E39)/E39</f>
        <v>#DIV/0!</v>
      </c>
      <c r="H39" s="284">
        <f>H38+H35</f>
        <v>0</v>
      </c>
      <c r="I39" s="402" t="e">
        <f>(H39-F39)/F39</f>
        <v>#DIV/0!</v>
      </c>
      <c r="J39" s="284">
        <f>J38+J35</f>
        <v>0</v>
      </c>
      <c r="K39" s="402" t="e">
        <f>(J39-F39)/F39</f>
        <v>#DIV/0!</v>
      </c>
      <c r="L39" s="284">
        <f ca="1">L38+L35</f>
        <v>0</v>
      </c>
      <c r="M39" s="402" t="e">
        <f ca="1">(L39-J39)/J39</f>
        <v>#DIV/0!</v>
      </c>
      <c r="N39" s="284">
        <f ca="1">N38+N35</f>
        <v>0</v>
      </c>
      <c r="O39" s="402" t="e">
        <f ca="1">(N39-L39)/L39</f>
        <v>#DIV/0!</v>
      </c>
    </row>
    <row r="40" spans="1:15" ht="8.65" customHeight="1" thickTop="1" x14ac:dyDescent="0.2">
      <c r="D40" s="2"/>
      <c r="E40" s="25"/>
      <c r="F40" s="25"/>
      <c r="G40" s="27"/>
      <c r="H40" s="25"/>
      <c r="I40" s="27"/>
      <c r="J40" s="25"/>
      <c r="K40" s="28"/>
      <c r="L40" s="25"/>
      <c r="M40" s="27"/>
      <c r="N40" s="25"/>
      <c r="O40" s="27"/>
    </row>
    <row r="41" spans="1:15" x14ac:dyDescent="0.2">
      <c r="A41" t="s">
        <v>220</v>
      </c>
      <c r="D41" s="2"/>
      <c r="E41" s="25"/>
      <c r="F41" s="25"/>
      <c r="G41" s="27"/>
      <c r="H41" s="25"/>
      <c r="I41" s="27"/>
      <c r="J41" s="25"/>
      <c r="K41" s="28"/>
      <c r="L41" s="25"/>
      <c r="M41" s="27"/>
      <c r="N41" s="25"/>
      <c r="O41" s="27"/>
    </row>
    <row r="42" spans="1:15" x14ac:dyDescent="0.2">
      <c r="B42" s="29" t="s">
        <v>216</v>
      </c>
      <c r="C42" s="29"/>
      <c r="D42" s="2"/>
      <c r="E42" s="397"/>
      <c r="F42" s="397"/>
      <c r="G42" s="43"/>
      <c r="H42" s="397"/>
      <c r="I42" s="43"/>
      <c r="J42" s="415">
        <f>'Section G (Comb.)'!F33</f>
        <v>0</v>
      </c>
      <c r="K42" s="43"/>
      <c r="L42" s="397"/>
      <c r="M42" s="43"/>
      <c r="N42" s="397"/>
      <c r="O42" s="27"/>
    </row>
    <row r="43" spans="1:15" x14ac:dyDescent="0.2">
      <c r="B43" s="29" t="s">
        <v>217</v>
      </c>
      <c r="C43" s="29"/>
      <c r="D43" s="2"/>
      <c r="E43" s="397"/>
      <c r="F43" s="397"/>
      <c r="G43" s="43"/>
      <c r="H43" s="397"/>
      <c r="I43" s="43"/>
      <c r="J43" s="415">
        <f>'Section G (Comb.)'!F34</f>
        <v>0</v>
      </c>
      <c r="K43" s="43"/>
      <c r="L43" s="397"/>
      <c r="M43" s="43"/>
      <c r="N43" s="397"/>
      <c r="O43" s="27"/>
    </row>
    <row r="44" spans="1:15" x14ac:dyDescent="0.2">
      <c r="B44" s="29" t="s">
        <v>218</v>
      </c>
      <c r="C44" s="29"/>
      <c r="D44" s="2"/>
      <c r="E44" s="397"/>
      <c r="F44" s="397"/>
      <c r="G44" s="43"/>
      <c r="H44" s="397"/>
      <c r="I44" s="43"/>
      <c r="J44" s="415">
        <f>'Section G (Comb.)'!F35</f>
        <v>0</v>
      </c>
      <c r="K44" s="43"/>
      <c r="L44" s="397"/>
      <c r="M44" s="43"/>
      <c r="N44" s="397"/>
      <c r="O44" s="27"/>
    </row>
    <row r="45" spans="1:15" x14ac:dyDescent="0.2">
      <c r="B45" s="29" t="s">
        <v>219</v>
      </c>
      <c r="C45" s="29"/>
      <c r="D45" s="2"/>
      <c r="E45" s="397"/>
      <c r="F45" s="397"/>
      <c r="G45" s="43"/>
      <c r="H45" s="397"/>
      <c r="I45" s="43"/>
      <c r="J45" s="415">
        <f>'Section G (Comb.)'!F36</f>
        <v>0</v>
      </c>
      <c r="K45" s="43"/>
      <c r="L45" s="397"/>
      <c r="M45" s="43"/>
      <c r="N45" s="397"/>
      <c r="O45" s="27"/>
    </row>
    <row r="46" spans="1:15" x14ac:dyDescent="0.2">
      <c r="B46" s="29" t="s">
        <v>226</v>
      </c>
      <c r="D46" s="2"/>
      <c r="E46" s="397"/>
      <c r="F46" s="397"/>
      <c r="G46" s="27"/>
      <c r="H46" s="397"/>
      <c r="I46" s="27"/>
      <c r="J46" s="415">
        <f>'Section G (Comb.)'!F37</f>
        <v>0</v>
      </c>
      <c r="K46" s="28"/>
      <c r="L46" s="397"/>
      <c r="M46" s="27"/>
      <c r="N46" s="397"/>
      <c r="O46" s="27"/>
    </row>
    <row r="47" spans="1:15" x14ac:dyDescent="0.2">
      <c r="B47" s="29" t="s">
        <v>227</v>
      </c>
      <c r="D47" s="2"/>
      <c r="E47" s="43">
        <f>E39-(E42+E43+E44+E45+E46)</f>
        <v>0</v>
      </c>
      <c r="F47" s="43">
        <f t="shared" ref="F47:N47" si="5">F39-(F42+F43+F44+F45+F46)</f>
        <v>0</v>
      </c>
      <c r="G47" s="43"/>
      <c r="H47" s="43">
        <f t="shared" si="5"/>
        <v>0</v>
      </c>
      <c r="I47" s="43"/>
      <c r="J47" s="415">
        <f>'Section G (Comb.)'!F38</f>
        <v>0</v>
      </c>
      <c r="K47" s="43"/>
      <c r="L47" s="43">
        <f t="shared" ca="1" si="5"/>
        <v>0</v>
      </c>
      <c r="M47" s="43"/>
      <c r="N47" s="43">
        <f t="shared" ca="1" si="5"/>
        <v>0</v>
      </c>
      <c r="O47" s="27"/>
    </row>
    <row r="48" spans="1:15" x14ac:dyDescent="0.2">
      <c r="C48" s="29" t="s">
        <v>60</v>
      </c>
      <c r="D48" s="2"/>
      <c r="E48" s="407">
        <f>SUM(E42:E47)</f>
        <v>0</v>
      </c>
      <c r="F48" s="407">
        <f>SUM(F41:F47)</f>
        <v>0</v>
      </c>
      <c r="G48" s="417"/>
      <c r="H48" s="407">
        <f>SUM(H41:H47)</f>
        <v>0</v>
      </c>
      <c r="I48" s="417"/>
      <c r="J48" s="407">
        <f>SUM(J41:J47)</f>
        <v>0</v>
      </c>
      <c r="K48" s="399"/>
      <c r="L48" s="407">
        <f ca="1">SUM(L41:L47)</f>
        <v>0</v>
      </c>
      <c r="M48" s="417"/>
      <c r="N48" s="407">
        <f ca="1">SUM(N41:N47)</f>
        <v>0</v>
      </c>
      <c r="O48" s="27"/>
    </row>
    <row r="49" spans="3:15" x14ac:dyDescent="0.2">
      <c r="C49" s="29" t="s">
        <v>239</v>
      </c>
      <c r="D49" s="2"/>
      <c r="E49" s="416" t="e">
        <f>(SUM(E46:E47)/E33)</f>
        <v>#DIV/0!</v>
      </c>
      <c r="F49" s="416" t="e">
        <f t="shared" ref="F49:N49" si="6">(SUM(F46:F47)/F33)</f>
        <v>#DIV/0!</v>
      </c>
      <c r="G49" s="416"/>
      <c r="H49" s="416" t="e">
        <f t="shared" si="6"/>
        <v>#DIV/0!</v>
      </c>
      <c r="I49" s="416"/>
      <c r="J49" s="416" t="e">
        <f t="shared" si="6"/>
        <v>#DIV/0!</v>
      </c>
      <c r="K49" s="416"/>
      <c r="L49" s="416" t="e">
        <f t="shared" ca="1" si="6"/>
        <v>#DIV/0!</v>
      </c>
      <c r="M49" s="416"/>
      <c r="N49" s="416" t="e">
        <f t="shared" ca="1" si="6"/>
        <v>#DIV/0!</v>
      </c>
      <c r="O49" s="27"/>
    </row>
    <row r="50" spans="3:15" x14ac:dyDescent="0.2">
      <c r="C50" s="30"/>
      <c r="E50" s="31"/>
      <c r="F50" s="31"/>
      <c r="G50" s="32"/>
      <c r="H50" s="31"/>
      <c r="I50" s="32"/>
      <c r="J50" s="31"/>
      <c r="K50" s="33"/>
      <c r="L50" s="31"/>
      <c r="M50" s="32"/>
      <c r="N50" s="31"/>
      <c r="O50" s="32"/>
    </row>
    <row r="51" spans="3:15" x14ac:dyDescent="0.2">
      <c r="C51" s="30"/>
      <c r="E51" s="31"/>
      <c r="F51" s="31"/>
      <c r="G51" s="32"/>
      <c r="H51" s="31"/>
      <c r="I51" s="32"/>
      <c r="J51" s="31"/>
      <c r="K51" s="33"/>
      <c r="L51" s="31"/>
      <c r="M51" s="32"/>
      <c r="N51" s="31"/>
      <c r="O51" s="32"/>
    </row>
    <row r="52" spans="3:15" x14ac:dyDescent="0.2">
      <c r="G52" s="32"/>
      <c r="H52" s="31"/>
      <c r="I52" s="32"/>
      <c r="K52" s="34"/>
      <c r="L52" s="31"/>
      <c r="M52" s="32"/>
      <c r="N52" s="31"/>
      <c r="O52" s="32"/>
    </row>
  </sheetData>
  <sheetProtection formatCells="0" formatColumns="0" formatRows="0" insertColumns="0" insertRows="0" insertHyperlinks="0" deleteColumns="0" deleteRows="0" sort="0" autoFilter="0" pivotTables="0"/>
  <mergeCells count="3">
    <mergeCell ref="A3:O3"/>
    <mergeCell ref="A2:O2"/>
    <mergeCell ref="F1:J1"/>
  </mergeCells>
  <phoneticPr fontId="2" type="noConversion"/>
  <pageMargins left="0.5" right="0.5" top="0.25" bottom="0.15625" header="0.25" footer="0.25"/>
  <pageSetup scale="84" orientation="landscape" r:id="rId1"/>
  <headerFooter alignWithMargins="0">
    <oddHeader>&amp;R&amp;9Page 4 of 10</oddHeader>
    <oddFooter xml:space="preserve">&amp;L&amp;8Revised &amp;D
&amp;C </oddFooter>
  </headerFooter>
  <rowBreaks count="1" manualBreakCount="1">
    <brk id="4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1006-A593-4C98-B423-E1D3097A4A54}">
  <sheetPr>
    <pageSetUpPr fitToPage="1"/>
  </sheetPr>
  <dimension ref="A1:T39"/>
  <sheetViews>
    <sheetView zoomScale="95" zoomScaleNormal="95" zoomScaleSheetLayoutView="100" workbookViewId="0">
      <pane xSplit="2" ySplit="4" topLeftCell="C23" activePane="bottomRight" state="frozen"/>
      <selection pane="topRight" activeCell="C1" sqref="C1"/>
      <selection pane="bottomLeft" activeCell="A7" sqref="A7"/>
      <selection pane="bottomRight" activeCell="C22" sqref="C22"/>
    </sheetView>
  </sheetViews>
  <sheetFormatPr defaultRowHeight="20.65" customHeight="1" x14ac:dyDescent="0.2"/>
  <cols>
    <col min="1" max="1" width="30.42578125" style="450" customWidth="1"/>
    <col min="2" max="2" width="12.28515625" style="451" customWidth="1"/>
    <col min="3" max="19" width="13.7109375" style="452" customWidth="1"/>
    <col min="20" max="20" width="9.28515625" style="452" customWidth="1"/>
    <col min="21" max="21" width="9.140625" style="450" customWidth="1"/>
    <col min="22" max="16384" width="9.140625" style="450"/>
  </cols>
  <sheetData>
    <row r="1" spans="1:20" s="184" customFormat="1" ht="18" x14ac:dyDescent="0.25">
      <c r="A1" s="184" t="s">
        <v>284</v>
      </c>
      <c r="B1" s="425"/>
      <c r="C1" s="426"/>
      <c r="D1" s="426"/>
      <c r="E1" s="426"/>
      <c r="F1" s="426"/>
      <c r="G1" s="426"/>
      <c r="H1" s="541"/>
      <c r="I1" s="541"/>
      <c r="J1" s="541"/>
      <c r="K1" s="541"/>
      <c r="L1" s="427"/>
      <c r="M1" s="426"/>
      <c r="N1" s="426"/>
      <c r="O1" s="544"/>
      <c r="P1" s="544"/>
      <c r="Q1" s="544"/>
      <c r="R1" s="544"/>
      <c r="S1" s="544"/>
      <c r="T1" s="426"/>
    </row>
    <row r="2" spans="1:20" s="184" customFormat="1" ht="31.5" customHeight="1" x14ac:dyDescent="0.2">
      <c r="A2" s="545" t="s">
        <v>238</v>
      </c>
      <c r="B2" s="545"/>
      <c r="C2" s="545"/>
      <c r="D2" s="545"/>
      <c r="E2" s="545"/>
      <c r="F2" s="545"/>
      <c r="G2" s="545"/>
      <c r="H2" s="545"/>
      <c r="I2" s="545"/>
      <c r="J2" s="545"/>
      <c r="K2" s="545"/>
      <c r="L2" s="545"/>
      <c r="M2" s="545"/>
      <c r="N2" s="545"/>
      <c r="O2" s="545"/>
      <c r="P2" s="545"/>
      <c r="Q2" s="545"/>
      <c r="R2" s="545"/>
      <c r="S2" s="545"/>
      <c r="T2" s="426"/>
    </row>
    <row r="3" spans="1:20" s="428" customFormat="1" ht="32.25" customHeight="1" x14ac:dyDescent="0.2">
      <c r="B3" s="429"/>
      <c r="C3" s="430" t="s">
        <v>106</v>
      </c>
      <c r="D3" s="430" t="s">
        <v>107</v>
      </c>
      <c r="E3" s="430" t="s">
        <v>49</v>
      </c>
      <c r="F3" s="430" t="s">
        <v>285</v>
      </c>
      <c r="G3" s="430" t="s">
        <v>286</v>
      </c>
      <c r="H3" s="430" t="s">
        <v>25</v>
      </c>
      <c r="I3" s="430" t="s">
        <v>52</v>
      </c>
      <c r="J3" s="430" t="s">
        <v>287</v>
      </c>
      <c r="K3" s="430" t="s">
        <v>288</v>
      </c>
      <c r="L3" s="431" t="s">
        <v>177</v>
      </c>
      <c r="M3" s="431" t="s">
        <v>257</v>
      </c>
      <c r="N3" s="431" t="s">
        <v>61</v>
      </c>
      <c r="O3" s="431" t="s">
        <v>62</v>
      </c>
      <c r="P3" s="431" t="s">
        <v>63</v>
      </c>
      <c r="Q3" s="431" t="s">
        <v>253</v>
      </c>
      <c r="R3" s="430" t="s">
        <v>289</v>
      </c>
      <c r="S3" s="431" t="s">
        <v>64</v>
      </c>
      <c r="T3" s="432"/>
    </row>
    <row r="4" spans="1:20" s="428" customFormat="1" ht="31.5" customHeight="1" x14ac:dyDescent="0.2">
      <c r="B4" s="431" t="s">
        <v>290</v>
      </c>
      <c r="C4" s="431" t="s">
        <v>65</v>
      </c>
      <c r="D4" s="431" t="s">
        <v>66</v>
      </c>
      <c r="E4" s="431" t="s">
        <v>67</v>
      </c>
      <c r="F4" s="431" t="s">
        <v>68</v>
      </c>
      <c r="G4" s="431" t="s">
        <v>69</v>
      </c>
      <c r="H4" s="431" t="s">
        <v>70</v>
      </c>
      <c r="I4" s="431" t="s">
        <v>291</v>
      </c>
      <c r="J4" s="431" t="s">
        <v>101</v>
      </c>
      <c r="K4" s="431" t="s">
        <v>103</v>
      </c>
      <c r="L4" s="431" t="s">
        <v>178</v>
      </c>
      <c r="M4" s="431" t="s">
        <v>71</v>
      </c>
      <c r="N4" s="431" t="s">
        <v>72</v>
      </c>
      <c r="O4" s="431" t="s">
        <v>73</v>
      </c>
      <c r="P4" s="431" t="s">
        <v>74</v>
      </c>
      <c r="Q4" s="431" t="s">
        <v>104</v>
      </c>
      <c r="R4" s="431" t="s">
        <v>292</v>
      </c>
      <c r="S4" s="431" t="s">
        <v>179</v>
      </c>
      <c r="T4" s="433"/>
    </row>
    <row r="5" spans="1:20" s="435" customFormat="1" ht="32.25" customHeight="1" x14ac:dyDescent="0.2">
      <c r="A5" s="434" t="s">
        <v>299</v>
      </c>
      <c r="B5" s="446"/>
      <c r="C5" s="447">
        <f>+'Sec H (MYP)'!J19</f>
        <v>0</v>
      </c>
      <c r="D5" s="447">
        <f>+'Sec H (MYP)'!J20</f>
        <v>0</v>
      </c>
      <c r="E5" s="447">
        <f>+'Sec H (MYP)'!J21</f>
        <v>0</v>
      </c>
      <c r="F5" s="447">
        <f>+'Sec H (MYP)'!J22</f>
        <v>0</v>
      </c>
      <c r="G5" s="447">
        <f>+'Sec H (MYP)'!J23</f>
        <v>0</v>
      </c>
      <c r="H5" s="447">
        <f>+'Sec H (MYP)'!J24</f>
        <v>0</v>
      </c>
      <c r="I5" s="447">
        <f>+'Sec H (MYP)'!J25</f>
        <v>0</v>
      </c>
      <c r="J5" s="447">
        <f>+'Sec H (MYP)'!J26</f>
        <v>0</v>
      </c>
      <c r="K5" s="447">
        <f>+'Sec H (MYP)'!J32</f>
        <v>0</v>
      </c>
      <c r="L5" s="447">
        <f>SUM(C5:K5)</f>
        <v>0</v>
      </c>
      <c r="M5" s="447">
        <f>+'Sec H (MYP)'!J11</f>
        <v>0</v>
      </c>
      <c r="N5" s="447">
        <f>+'Sec H (MYP)'!J12</f>
        <v>0</v>
      </c>
      <c r="O5" s="447">
        <f>+'Sec H (MYP)'!J13</f>
        <v>0</v>
      </c>
      <c r="P5" s="447">
        <f>+'Sec H (MYP)'!J14</f>
        <v>0</v>
      </c>
      <c r="Q5" s="447">
        <v>0</v>
      </c>
      <c r="R5" s="447">
        <f>+'Sec H (MYP)'!J31</f>
        <v>0</v>
      </c>
      <c r="S5" s="447">
        <f>SUM(M5:R5)</f>
        <v>0</v>
      </c>
      <c r="T5" s="448"/>
    </row>
    <row r="6" spans="1:20" s="250" customFormat="1" ht="24.2" customHeight="1" x14ac:dyDescent="0.2">
      <c r="A6" s="546" t="s">
        <v>275</v>
      </c>
      <c r="B6" s="547"/>
      <c r="C6" s="436"/>
      <c r="D6" s="437"/>
      <c r="E6" s="437"/>
      <c r="F6" s="437"/>
      <c r="G6" s="437"/>
      <c r="H6" s="437"/>
      <c r="I6" s="437"/>
      <c r="J6" s="437"/>
      <c r="K6" s="437"/>
      <c r="L6" s="438">
        <f t="shared" ref="L6:L38" si="0">SUM(C6:K6)</f>
        <v>0</v>
      </c>
      <c r="M6" s="439"/>
      <c r="N6" s="439"/>
      <c r="O6" s="439"/>
      <c r="P6" s="439"/>
      <c r="Q6" s="439"/>
      <c r="R6" s="439"/>
      <c r="S6" s="438">
        <f t="shared" ref="S6:S38" si="1">SUM(M6:R6)</f>
        <v>0</v>
      </c>
      <c r="T6" s="449"/>
    </row>
    <row r="7" spans="1:20" s="250" customFormat="1" ht="18.75" customHeight="1" x14ac:dyDescent="0.2">
      <c r="A7" s="542" t="s">
        <v>293</v>
      </c>
      <c r="B7" s="543"/>
      <c r="C7" s="440"/>
      <c r="D7" s="441"/>
      <c r="E7" s="441"/>
      <c r="F7" s="441"/>
      <c r="G7" s="441"/>
      <c r="H7" s="441"/>
      <c r="I7" s="441"/>
      <c r="J7" s="441"/>
      <c r="K7" s="441"/>
      <c r="L7" s="442"/>
      <c r="M7" s="441"/>
      <c r="N7" s="441"/>
      <c r="O7" s="441"/>
      <c r="P7" s="441"/>
      <c r="Q7" s="441"/>
      <c r="R7" s="441"/>
      <c r="S7" s="442"/>
      <c r="T7" s="449"/>
    </row>
    <row r="8" spans="1:20" s="250" customFormat="1" ht="12.75" x14ac:dyDescent="0.2">
      <c r="A8" s="187" t="s">
        <v>105</v>
      </c>
      <c r="B8" s="443"/>
      <c r="C8" s="437"/>
      <c r="D8" s="437"/>
      <c r="E8" s="437"/>
      <c r="F8" s="437"/>
      <c r="G8" s="437"/>
      <c r="H8" s="437"/>
      <c r="I8" s="437"/>
      <c r="J8" s="437"/>
      <c r="K8" s="437"/>
      <c r="L8" s="438">
        <f t="shared" si="0"/>
        <v>0</v>
      </c>
      <c r="M8" s="439"/>
      <c r="N8" s="439"/>
      <c r="O8" s="439"/>
      <c r="P8" s="439"/>
      <c r="Q8" s="439"/>
      <c r="R8" s="439"/>
      <c r="S8" s="438">
        <f t="shared" si="1"/>
        <v>0</v>
      </c>
      <c r="T8" s="449"/>
    </row>
    <row r="9" spans="1:20" s="250" customFormat="1" ht="24.2" customHeight="1" x14ac:dyDescent="0.2">
      <c r="A9" s="444" t="s">
        <v>294</v>
      </c>
      <c r="B9" s="445"/>
      <c r="C9" s="437"/>
      <c r="D9" s="437"/>
      <c r="E9" s="437"/>
      <c r="F9" s="437"/>
      <c r="G9" s="437"/>
      <c r="H9" s="437"/>
      <c r="I9" s="437"/>
      <c r="J9" s="437"/>
      <c r="K9" s="437"/>
      <c r="L9" s="438">
        <f t="shared" si="0"/>
        <v>0</v>
      </c>
      <c r="M9" s="437"/>
      <c r="N9" s="437"/>
      <c r="O9" s="437"/>
      <c r="P9" s="439"/>
      <c r="Q9" s="439"/>
      <c r="R9" s="439"/>
      <c r="S9" s="438">
        <f t="shared" si="1"/>
        <v>0</v>
      </c>
      <c r="T9" s="449"/>
    </row>
    <row r="10" spans="1:20" s="250" customFormat="1" ht="24.2" customHeight="1" x14ac:dyDescent="0.2">
      <c r="A10" s="444" t="s">
        <v>295</v>
      </c>
      <c r="B10" s="445"/>
      <c r="C10" s="437"/>
      <c r="D10" s="437"/>
      <c r="E10" s="437"/>
      <c r="F10" s="437"/>
      <c r="G10" s="437"/>
      <c r="H10" s="437"/>
      <c r="I10" s="437"/>
      <c r="J10" s="437"/>
      <c r="K10" s="437"/>
      <c r="L10" s="438">
        <f t="shared" si="0"/>
        <v>0</v>
      </c>
      <c r="M10" s="437"/>
      <c r="N10" s="437"/>
      <c r="O10" s="437"/>
      <c r="P10" s="439"/>
      <c r="Q10" s="439"/>
      <c r="R10" s="439"/>
      <c r="S10" s="438">
        <f t="shared" si="1"/>
        <v>0</v>
      </c>
      <c r="T10" s="449"/>
    </row>
    <row r="11" spans="1:20" s="250" customFormat="1" ht="24.2" customHeight="1" x14ac:dyDescent="0.2">
      <c r="A11" s="444" t="s">
        <v>296</v>
      </c>
      <c r="B11" s="445"/>
      <c r="C11" s="437"/>
      <c r="D11" s="437"/>
      <c r="E11" s="437"/>
      <c r="F11" s="437"/>
      <c r="G11" s="437"/>
      <c r="H11" s="437"/>
      <c r="I11" s="437"/>
      <c r="J11" s="437"/>
      <c r="K11" s="437"/>
      <c r="L11" s="438">
        <f t="shared" si="0"/>
        <v>0</v>
      </c>
      <c r="M11" s="437"/>
      <c r="N11" s="437"/>
      <c r="O11" s="437"/>
      <c r="P11" s="439"/>
      <c r="Q11" s="439"/>
      <c r="R11" s="439"/>
      <c r="S11" s="438">
        <f t="shared" si="1"/>
        <v>0</v>
      </c>
      <c r="T11" s="449"/>
    </row>
    <row r="12" spans="1:20" s="250" customFormat="1" ht="24.2" customHeight="1" x14ac:dyDescent="0.2">
      <c r="A12" s="444" t="s">
        <v>297</v>
      </c>
      <c r="B12" s="445"/>
      <c r="C12" s="437"/>
      <c r="D12" s="437"/>
      <c r="E12" s="437"/>
      <c r="F12" s="437"/>
      <c r="G12" s="437"/>
      <c r="H12" s="437"/>
      <c r="I12" s="437"/>
      <c r="J12" s="437"/>
      <c r="K12" s="437"/>
      <c r="L12" s="438">
        <f t="shared" si="0"/>
        <v>0</v>
      </c>
      <c r="M12" s="439"/>
      <c r="N12" s="439"/>
      <c r="O12" s="439"/>
      <c r="P12" s="439"/>
      <c r="Q12" s="439"/>
      <c r="R12" s="439"/>
      <c r="S12" s="438">
        <f t="shared" si="1"/>
        <v>0</v>
      </c>
      <c r="T12" s="449"/>
    </row>
    <row r="13" spans="1:20" s="250" customFormat="1" ht="24.2" customHeight="1" x14ac:dyDescent="0.2">
      <c r="A13" s="444"/>
      <c r="B13" s="445"/>
      <c r="C13" s="437"/>
      <c r="D13" s="437"/>
      <c r="E13" s="437"/>
      <c r="F13" s="437"/>
      <c r="G13" s="437"/>
      <c r="H13" s="437"/>
      <c r="I13" s="437"/>
      <c r="J13" s="437"/>
      <c r="K13" s="437"/>
      <c r="L13" s="438">
        <f t="shared" si="0"/>
        <v>0</v>
      </c>
      <c r="M13" s="439"/>
      <c r="N13" s="439"/>
      <c r="O13" s="439"/>
      <c r="P13" s="439"/>
      <c r="Q13" s="439"/>
      <c r="R13" s="439"/>
      <c r="S13" s="438">
        <f t="shared" si="1"/>
        <v>0</v>
      </c>
      <c r="T13" s="449"/>
    </row>
    <row r="14" spans="1:20" s="250" customFormat="1" ht="24.2" customHeight="1" x14ac:dyDescent="0.2">
      <c r="A14" s="444"/>
      <c r="B14" s="445"/>
      <c r="C14" s="437"/>
      <c r="D14" s="437"/>
      <c r="E14" s="437"/>
      <c r="F14" s="437"/>
      <c r="G14" s="437"/>
      <c r="H14" s="437"/>
      <c r="I14" s="437"/>
      <c r="J14" s="437"/>
      <c r="K14" s="437"/>
      <c r="L14" s="438">
        <f t="shared" si="0"/>
        <v>0</v>
      </c>
      <c r="M14" s="439"/>
      <c r="N14" s="439"/>
      <c r="O14" s="439"/>
      <c r="P14" s="439"/>
      <c r="Q14" s="439"/>
      <c r="R14" s="439"/>
      <c r="S14" s="438">
        <f t="shared" si="1"/>
        <v>0</v>
      </c>
      <c r="T14" s="449"/>
    </row>
    <row r="15" spans="1:20" s="250" customFormat="1" ht="18.75" customHeight="1" x14ac:dyDescent="0.2">
      <c r="A15" s="542" t="s">
        <v>298</v>
      </c>
      <c r="B15" s="543"/>
      <c r="C15" s="441"/>
      <c r="D15" s="441"/>
      <c r="E15" s="441"/>
      <c r="F15" s="441"/>
      <c r="G15" s="441"/>
      <c r="H15" s="441"/>
      <c r="I15" s="441"/>
      <c r="J15" s="441"/>
      <c r="K15" s="441"/>
      <c r="L15" s="442"/>
      <c r="M15" s="441"/>
      <c r="N15" s="441"/>
      <c r="O15" s="441"/>
      <c r="P15" s="441"/>
      <c r="Q15" s="441"/>
      <c r="R15" s="441"/>
      <c r="S15" s="442"/>
      <c r="T15" s="449"/>
    </row>
    <row r="16" spans="1:20" s="250" customFormat="1" ht="24.2" customHeight="1" x14ac:dyDescent="0.2">
      <c r="A16" s="444"/>
      <c r="B16" s="445"/>
      <c r="C16" s="437"/>
      <c r="D16" s="437"/>
      <c r="E16" s="437"/>
      <c r="F16" s="437"/>
      <c r="G16" s="437"/>
      <c r="H16" s="437"/>
      <c r="I16" s="437"/>
      <c r="J16" s="437"/>
      <c r="K16" s="437"/>
      <c r="L16" s="438">
        <f t="shared" si="0"/>
        <v>0</v>
      </c>
      <c r="M16" s="439"/>
      <c r="N16" s="439"/>
      <c r="O16" s="439"/>
      <c r="P16" s="439"/>
      <c r="Q16" s="439"/>
      <c r="R16" s="439"/>
      <c r="S16" s="438">
        <f t="shared" si="1"/>
        <v>0</v>
      </c>
      <c r="T16" s="449"/>
    </row>
    <row r="17" spans="1:20" s="250" customFormat="1" ht="24.2" customHeight="1" x14ac:dyDescent="0.2">
      <c r="A17" s="444"/>
      <c r="B17" s="445"/>
      <c r="C17" s="437"/>
      <c r="D17" s="437"/>
      <c r="E17" s="437"/>
      <c r="F17" s="437"/>
      <c r="G17" s="437"/>
      <c r="H17" s="437"/>
      <c r="I17" s="437"/>
      <c r="J17" s="437"/>
      <c r="K17" s="437"/>
      <c r="L17" s="438">
        <f t="shared" si="0"/>
        <v>0</v>
      </c>
      <c r="M17" s="437"/>
      <c r="N17" s="437"/>
      <c r="O17" s="437"/>
      <c r="P17" s="439"/>
      <c r="Q17" s="439"/>
      <c r="R17" s="439"/>
      <c r="S17" s="438">
        <f t="shared" si="1"/>
        <v>0</v>
      </c>
      <c r="T17" s="449"/>
    </row>
    <row r="18" spans="1:20" s="250" customFormat="1" ht="24.2" customHeight="1" x14ac:dyDescent="0.2">
      <c r="A18" s="444"/>
      <c r="B18" s="445"/>
      <c r="C18" s="437"/>
      <c r="D18" s="437"/>
      <c r="E18" s="437"/>
      <c r="F18" s="437"/>
      <c r="G18" s="437"/>
      <c r="H18" s="437"/>
      <c r="I18" s="437"/>
      <c r="J18" s="437"/>
      <c r="K18" s="437"/>
      <c r="L18" s="438">
        <f t="shared" si="0"/>
        <v>0</v>
      </c>
      <c r="M18" s="437"/>
      <c r="N18" s="437"/>
      <c r="O18" s="437"/>
      <c r="P18" s="437"/>
      <c r="Q18" s="437"/>
      <c r="R18" s="437"/>
      <c r="S18" s="438">
        <f t="shared" si="1"/>
        <v>0</v>
      </c>
      <c r="T18" s="449"/>
    </row>
    <row r="19" spans="1:20" s="250" customFormat="1" ht="24.2" customHeight="1" x14ac:dyDescent="0.2">
      <c r="A19" s="444"/>
      <c r="B19" s="445"/>
      <c r="C19" s="437"/>
      <c r="D19" s="437"/>
      <c r="E19" s="437"/>
      <c r="F19" s="437"/>
      <c r="G19" s="437"/>
      <c r="H19" s="437"/>
      <c r="I19" s="437"/>
      <c r="J19" s="437"/>
      <c r="K19" s="437"/>
      <c r="L19" s="438">
        <f t="shared" si="0"/>
        <v>0</v>
      </c>
      <c r="M19" s="437"/>
      <c r="N19" s="437"/>
      <c r="O19" s="437"/>
      <c r="P19" s="437"/>
      <c r="Q19" s="437"/>
      <c r="R19" s="437"/>
      <c r="S19" s="438">
        <f t="shared" si="1"/>
        <v>0</v>
      </c>
      <c r="T19" s="449"/>
    </row>
    <row r="20" spans="1:20" s="250" customFormat="1" ht="24.2" customHeight="1" x14ac:dyDescent="0.2">
      <c r="A20" s="444"/>
      <c r="B20" s="445"/>
      <c r="C20" s="437"/>
      <c r="D20" s="437"/>
      <c r="E20" s="437"/>
      <c r="F20" s="437"/>
      <c r="G20" s="437"/>
      <c r="H20" s="437"/>
      <c r="I20" s="437"/>
      <c r="J20" s="437"/>
      <c r="K20" s="437"/>
      <c r="L20" s="438">
        <f t="shared" si="0"/>
        <v>0</v>
      </c>
      <c r="M20" s="437"/>
      <c r="N20" s="437"/>
      <c r="O20" s="437"/>
      <c r="P20" s="437"/>
      <c r="Q20" s="437"/>
      <c r="R20" s="437"/>
      <c r="S20" s="438">
        <f t="shared" si="1"/>
        <v>0</v>
      </c>
      <c r="T20" s="449"/>
    </row>
    <row r="21" spans="1:20" s="250" customFormat="1" ht="24.2" customHeight="1" x14ac:dyDescent="0.2">
      <c r="A21" s="444"/>
      <c r="B21" s="445"/>
      <c r="C21" s="437"/>
      <c r="D21" s="437"/>
      <c r="E21" s="437"/>
      <c r="F21" s="437"/>
      <c r="G21" s="437"/>
      <c r="H21" s="437"/>
      <c r="I21" s="437"/>
      <c r="J21" s="437"/>
      <c r="K21" s="437"/>
      <c r="L21" s="438">
        <f t="shared" si="0"/>
        <v>0</v>
      </c>
      <c r="M21" s="437"/>
      <c r="N21" s="437"/>
      <c r="O21" s="437"/>
      <c r="P21" s="437"/>
      <c r="Q21" s="437"/>
      <c r="R21" s="437"/>
      <c r="S21" s="438">
        <f t="shared" si="1"/>
        <v>0</v>
      </c>
      <c r="T21" s="449"/>
    </row>
    <row r="22" spans="1:20" s="435" customFormat="1" ht="24.2" customHeight="1" x14ac:dyDescent="0.2">
      <c r="A22" s="434" t="s">
        <v>276</v>
      </c>
      <c r="B22" s="446"/>
      <c r="C22" s="447">
        <f ca="1">SUBTOTAL(9,INDIRECT("C5:C"&amp;ROW()-1))</f>
        <v>0</v>
      </c>
      <c r="D22" s="447">
        <f ca="1">SUBTOTAL(9,INDIRECT("D5:D"&amp;ROW()-1))</f>
        <v>0</v>
      </c>
      <c r="E22" s="447">
        <f ca="1">SUBTOTAL(9,INDIRECT("E5:E"&amp;ROW()-1))</f>
        <v>0</v>
      </c>
      <c r="F22" s="447">
        <f ca="1">SUBTOTAL(9,INDIRECT("F5:F"&amp;ROW()-1))</f>
        <v>0</v>
      </c>
      <c r="G22" s="447">
        <f ca="1">SUBTOTAL(9,INDIRECT("G5:G"&amp;ROW()-1))</f>
        <v>0</v>
      </c>
      <c r="H22" s="447">
        <f ca="1">SUBTOTAL(9,INDIRECT("H5:H"&amp;ROW()-1))</f>
        <v>0</v>
      </c>
      <c r="I22" s="447">
        <f ca="1">SUBTOTAL(9,INDIRECT("I5:I"&amp;ROW()-1))</f>
        <v>0</v>
      </c>
      <c r="J22" s="447">
        <f ca="1">SUBTOTAL(9,INDIRECT("J5:J"&amp;ROW()-1))</f>
        <v>0</v>
      </c>
      <c r="K22" s="447">
        <f ca="1">SUBTOTAL(9,INDIRECT("K5:K"&amp;ROW()-1))</f>
        <v>0</v>
      </c>
      <c r="L22" s="447">
        <f ca="1">SUM(C22:K22)</f>
        <v>0</v>
      </c>
      <c r="M22" s="447">
        <f ca="1">SUBTOTAL(9,INDIRECT("M5:M"&amp;ROW()-1))</f>
        <v>0</v>
      </c>
      <c r="N22" s="447">
        <f ca="1">SUBTOTAL(9,INDIRECT("N5:N"&amp;ROW()-1))</f>
        <v>0</v>
      </c>
      <c r="O22" s="447">
        <f ca="1">SUBTOTAL(9,INDIRECT("O5:O"&amp;ROW()-1))</f>
        <v>0</v>
      </c>
      <c r="P22" s="447">
        <f ca="1">SUBTOTAL(9,INDIRECT("P5:P"&amp;ROW()-1))</f>
        <v>0</v>
      </c>
      <c r="Q22" s="447">
        <f ca="1">SUBTOTAL(9,INDIRECT("Q5:Q"&amp;ROW()-1))</f>
        <v>0</v>
      </c>
      <c r="R22" s="447">
        <f ca="1">SUBTOTAL(9,INDIRECT("R5:R"&amp;ROW()-1))</f>
        <v>0</v>
      </c>
      <c r="S22" s="447">
        <f ca="1">SUM(M22:R22)</f>
        <v>0</v>
      </c>
      <c r="T22" s="448"/>
    </row>
    <row r="23" spans="1:20" s="250" customFormat="1" ht="24.2" customHeight="1" x14ac:dyDescent="0.2">
      <c r="A23" s="546" t="s">
        <v>282</v>
      </c>
      <c r="B23" s="547"/>
      <c r="C23" s="436"/>
      <c r="D23" s="437"/>
      <c r="E23" s="437"/>
      <c r="F23" s="437"/>
      <c r="G23" s="437"/>
      <c r="H23" s="437"/>
      <c r="I23" s="437"/>
      <c r="J23" s="437"/>
      <c r="K23" s="437"/>
      <c r="L23" s="438">
        <f t="shared" si="0"/>
        <v>0</v>
      </c>
      <c r="M23" s="437"/>
      <c r="N23" s="437"/>
      <c r="O23" s="437"/>
      <c r="P23" s="437"/>
      <c r="Q23" s="437"/>
      <c r="R23" s="437"/>
      <c r="S23" s="438">
        <f t="shared" si="1"/>
        <v>0</v>
      </c>
      <c r="T23" s="449"/>
    </row>
    <row r="24" spans="1:20" s="250" customFormat="1" ht="18.75" customHeight="1" x14ac:dyDescent="0.2">
      <c r="A24" s="542" t="s">
        <v>293</v>
      </c>
      <c r="B24" s="543"/>
      <c r="C24" s="440"/>
      <c r="D24" s="441"/>
      <c r="E24" s="441"/>
      <c r="F24" s="441"/>
      <c r="G24" s="441"/>
      <c r="H24" s="441"/>
      <c r="I24" s="441"/>
      <c r="J24" s="441"/>
      <c r="K24" s="441"/>
      <c r="L24" s="442"/>
      <c r="M24" s="441"/>
      <c r="N24" s="441"/>
      <c r="O24" s="441"/>
      <c r="P24" s="441"/>
      <c r="Q24" s="441"/>
      <c r="R24" s="441"/>
      <c r="S24" s="442"/>
      <c r="T24" s="449"/>
    </row>
    <row r="25" spans="1:20" s="250" customFormat="1" ht="12.75" x14ac:dyDescent="0.2">
      <c r="A25" s="187" t="s">
        <v>105</v>
      </c>
      <c r="B25" s="443"/>
      <c r="C25" s="437"/>
      <c r="D25" s="437"/>
      <c r="E25" s="437"/>
      <c r="F25" s="437"/>
      <c r="G25" s="437"/>
      <c r="H25" s="437"/>
      <c r="I25" s="437"/>
      <c r="J25" s="437"/>
      <c r="K25" s="437"/>
      <c r="L25" s="438">
        <f t="shared" si="0"/>
        <v>0</v>
      </c>
      <c r="M25" s="437"/>
      <c r="N25" s="437"/>
      <c r="O25" s="437"/>
      <c r="P25" s="437"/>
      <c r="Q25" s="437"/>
      <c r="R25" s="437"/>
      <c r="S25" s="438">
        <f t="shared" si="1"/>
        <v>0</v>
      </c>
      <c r="T25" s="449"/>
    </row>
    <row r="26" spans="1:20" s="250" customFormat="1" ht="24.2" customHeight="1" x14ac:dyDescent="0.2">
      <c r="A26" s="444" t="s">
        <v>294</v>
      </c>
      <c r="B26" s="445"/>
      <c r="C26" s="437"/>
      <c r="D26" s="437"/>
      <c r="E26" s="437"/>
      <c r="F26" s="437"/>
      <c r="G26" s="437"/>
      <c r="H26" s="437"/>
      <c r="I26" s="437"/>
      <c r="J26" s="437"/>
      <c r="K26" s="437"/>
      <c r="L26" s="438">
        <f t="shared" si="0"/>
        <v>0</v>
      </c>
      <c r="M26" s="437"/>
      <c r="N26" s="437"/>
      <c r="O26" s="437"/>
      <c r="P26" s="437"/>
      <c r="Q26" s="437"/>
      <c r="R26" s="437"/>
      <c r="S26" s="438">
        <f t="shared" si="1"/>
        <v>0</v>
      </c>
      <c r="T26" s="449"/>
    </row>
    <row r="27" spans="1:20" s="250" customFormat="1" ht="24.2" customHeight="1" x14ac:dyDescent="0.2">
      <c r="A27" s="444" t="s">
        <v>295</v>
      </c>
      <c r="B27" s="445"/>
      <c r="C27" s="437"/>
      <c r="D27" s="437"/>
      <c r="E27" s="437"/>
      <c r="F27" s="437"/>
      <c r="G27" s="437"/>
      <c r="H27" s="437"/>
      <c r="I27" s="437"/>
      <c r="J27" s="437"/>
      <c r="K27" s="437"/>
      <c r="L27" s="438">
        <f t="shared" si="0"/>
        <v>0</v>
      </c>
      <c r="M27" s="437"/>
      <c r="N27" s="437"/>
      <c r="O27" s="437"/>
      <c r="P27" s="437"/>
      <c r="Q27" s="437"/>
      <c r="R27" s="437"/>
      <c r="S27" s="438">
        <f t="shared" si="1"/>
        <v>0</v>
      </c>
      <c r="T27" s="449"/>
    </row>
    <row r="28" spans="1:20" s="250" customFormat="1" ht="24.2" customHeight="1" x14ac:dyDescent="0.2">
      <c r="A28" s="444" t="s">
        <v>296</v>
      </c>
      <c r="B28" s="445"/>
      <c r="C28" s="437"/>
      <c r="D28" s="437"/>
      <c r="E28" s="437"/>
      <c r="F28" s="437"/>
      <c r="G28" s="437"/>
      <c r="H28" s="437"/>
      <c r="I28" s="437"/>
      <c r="J28" s="437"/>
      <c r="K28" s="437"/>
      <c r="L28" s="438">
        <f t="shared" si="0"/>
        <v>0</v>
      </c>
      <c r="M28" s="437"/>
      <c r="N28" s="437"/>
      <c r="O28" s="437"/>
      <c r="P28" s="437"/>
      <c r="Q28" s="437"/>
      <c r="R28" s="437"/>
      <c r="S28" s="438">
        <f t="shared" si="1"/>
        <v>0</v>
      </c>
      <c r="T28" s="449"/>
    </row>
    <row r="29" spans="1:20" s="250" customFormat="1" ht="24.2" customHeight="1" x14ac:dyDescent="0.2">
      <c r="A29" s="444" t="s">
        <v>297</v>
      </c>
      <c r="B29" s="445"/>
      <c r="C29" s="437"/>
      <c r="D29" s="437"/>
      <c r="E29" s="437"/>
      <c r="F29" s="437"/>
      <c r="G29" s="437"/>
      <c r="H29" s="437"/>
      <c r="I29" s="437"/>
      <c r="J29" s="437"/>
      <c r="K29" s="437"/>
      <c r="L29" s="438">
        <f t="shared" si="0"/>
        <v>0</v>
      </c>
      <c r="M29" s="437"/>
      <c r="N29" s="437"/>
      <c r="O29" s="437"/>
      <c r="P29" s="437"/>
      <c r="Q29" s="437"/>
      <c r="R29" s="437"/>
      <c r="S29" s="438">
        <f t="shared" si="1"/>
        <v>0</v>
      </c>
      <c r="T29" s="449"/>
    </row>
    <row r="30" spans="1:20" s="250" customFormat="1" ht="24.2" customHeight="1" x14ac:dyDescent="0.2">
      <c r="A30" s="444"/>
      <c r="B30" s="445"/>
      <c r="C30" s="437"/>
      <c r="D30" s="437"/>
      <c r="E30" s="437"/>
      <c r="F30" s="437"/>
      <c r="G30" s="437"/>
      <c r="H30" s="437"/>
      <c r="I30" s="437"/>
      <c r="J30" s="437"/>
      <c r="K30" s="437"/>
      <c r="L30" s="438">
        <f t="shared" si="0"/>
        <v>0</v>
      </c>
      <c r="M30" s="437"/>
      <c r="N30" s="437"/>
      <c r="O30" s="437"/>
      <c r="P30" s="437"/>
      <c r="Q30" s="437"/>
      <c r="R30" s="437"/>
      <c r="S30" s="438">
        <f t="shared" si="1"/>
        <v>0</v>
      </c>
      <c r="T30" s="449"/>
    </row>
    <row r="31" spans="1:20" s="250" customFormat="1" ht="24.2" customHeight="1" x14ac:dyDescent="0.2">
      <c r="A31" s="444"/>
      <c r="B31" s="445"/>
      <c r="C31" s="437"/>
      <c r="D31" s="437"/>
      <c r="E31" s="437"/>
      <c r="F31" s="437"/>
      <c r="G31" s="437"/>
      <c r="H31" s="437"/>
      <c r="I31" s="437"/>
      <c r="J31" s="437"/>
      <c r="K31" s="437"/>
      <c r="L31" s="438">
        <f t="shared" si="0"/>
        <v>0</v>
      </c>
      <c r="M31" s="437"/>
      <c r="N31" s="437"/>
      <c r="O31" s="437"/>
      <c r="P31" s="437"/>
      <c r="Q31" s="437"/>
      <c r="R31" s="437"/>
      <c r="S31" s="438">
        <f t="shared" si="1"/>
        <v>0</v>
      </c>
      <c r="T31" s="449"/>
    </row>
    <row r="32" spans="1:20" s="250" customFormat="1" ht="18.75" customHeight="1" x14ac:dyDescent="0.2">
      <c r="A32" s="542" t="s">
        <v>298</v>
      </c>
      <c r="B32" s="543"/>
      <c r="C32" s="441"/>
      <c r="D32" s="441"/>
      <c r="E32" s="441"/>
      <c r="F32" s="441"/>
      <c r="G32" s="441"/>
      <c r="H32" s="441"/>
      <c r="I32" s="441"/>
      <c r="J32" s="441"/>
      <c r="K32" s="441"/>
      <c r="L32" s="442"/>
      <c r="M32" s="441"/>
      <c r="N32" s="441"/>
      <c r="O32" s="441"/>
      <c r="P32" s="441"/>
      <c r="Q32" s="441"/>
      <c r="R32" s="441"/>
      <c r="S32" s="442"/>
      <c r="T32" s="449"/>
    </row>
    <row r="33" spans="1:20" s="250" customFormat="1" ht="24.2" customHeight="1" x14ac:dyDescent="0.2">
      <c r="A33" s="444"/>
      <c r="B33" s="445"/>
      <c r="C33" s="437"/>
      <c r="D33" s="437"/>
      <c r="E33" s="437"/>
      <c r="F33" s="437"/>
      <c r="G33" s="437"/>
      <c r="H33" s="437"/>
      <c r="I33" s="437"/>
      <c r="J33" s="437"/>
      <c r="K33" s="437"/>
      <c r="L33" s="438">
        <f t="shared" si="0"/>
        <v>0</v>
      </c>
      <c r="M33" s="437"/>
      <c r="N33" s="437"/>
      <c r="O33" s="437"/>
      <c r="P33" s="437"/>
      <c r="Q33" s="437"/>
      <c r="R33" s="437"/>
      <c r="S33" s="438">
        <f t="shared" si="1"/>
        <v>0</v>
      </c>
      <c r="T33" s="449"/>
    </row>
    <row r="34" spans="1:20" s="250" customFormat="1" ht="24.2" customHeight="1" x14ac:dyDescent="0.2">
      <c r="A34" s="444"/>
      <c r="B34" s="445"/>
      <c r="C34" s="437"/>
      <c r="D34" s="437"/>
      <c r="E34" s="437"/>
      <c r="F34" s="437"/>
      <c r="G34" s="437"/>
      <c r="H34" s="437"/>
      <c r="I34" s="437"/>
      <c r="J34" s="437"/>
      <c r="K34" s="437"/>
      <c r="L34" s="438">
        <f t="shared" si="0"/>
        <v>0</v>
      </c>
      <c r="M34" s="437"/>
      <c r="N34" s="437"/>
      <c r="O34" s="437"/>
      <c r="P34" s="437"/>
      <c r="Q34" s="437"/>
      <c r="R34" s="437"/>
      <c r="S34" s="438">
        <f t="shared" si="1"/>
        <v>0</v>
      </c>
      <c r="T34" s="449"/>
    </row>
    <row r="35" spans="1:20" s="250" customFormat="1" ht="24.2" customHeight="1" x14ac:dyDescent="0.2">
      <c r="A35" s="444"/>
      <c r="B35" s="445"/>
      <c r="C35" s="437"/>
      <c r="D35" s="437"/>
      <c r="E35" s="437"/>
      <c r="F35" s="437"/>
      <c r="G35" s="437"/>
      <c r="H35" s="437"/>
      <c r="I35" s="437"/>
      <c r="J35" s="437"/>
      <c r="K35" s="437"/>
      <c r="L35" s="438">
        <f t="shared" si="0"/>
        <v>0</v>
      </c>
      <c r="M35" s="437"/>
      <c r="N35" s="437"/>
      <c r="O35" s="437"/>
      <c r="P35" s="437"/>
      <c r="Q35" s="437"/>
      <c r="R35" s="437"/>
      <c r="S35" s="438">
        <f t="shared" si="1"/>
        <v>0</v>
      </c>
      <c r="T35" s="449"/>
    </row>
    <row r="36" spans="1:20" s="250" customFormat="1" ht="24.2" customHeight="1" x14ac:dyDescent="0.2">
      <c r="A36" s="444"/>
      <c r="B36" s="445"/>
      <c r="C36" s="437"/>
      <c r="D36" s="437"/>
      <c r="E36" s="437"/>
      <c r="F36" s="437"/>
      <c r="G36" s="437"/>
      <c r="H36" s="437"/>
      <c r="I36" s="437"/>
      <c r="J36" s="437"/>
      <c r="K36" s="437"/>
      <c r="L36" s="438">
        <f t="shared" si="0"/>
        <v>0</v>
      </c>
      <c r="M36" s="437"/>
      <c r="N36" s="437"/>
      <c r="O36" s="437"/>
      <c r="P36" s="437"/>
      <c r="Q36" s="437"/>
      <c r="R36" s="437"/>
      <c r="S36" s="438">
        <f t="shared" si="1"/>
        <v>0</v>
      </c>
      <c r="T36" s="449"/>
    </row>
    <row r="37" spans="1:20" s="250" customFormat="1" ht="24.2" customHeight="1" x14ac:dyDescent="0.2">
      <c r="A37" s="444"/>
      <c r="B37" s="445"/>
      <c r="C37" s="437"/>
      <c r="D37" s="437"/>
      <c r="E37" s="437"/>
      <c r="F37" s="437"/>
      <c r="G37" s="437"/>
      <c r="H37" s="437"/>
      <c r="I37" s="437"/>
      <c r="J37" s="437"/>
      <c r="K37" s="437"/>
      <c r="L37" s="438">
        <f t="shared" si="0"/>
        <v>0</v>
      </c>
      <c r="M37" s="437"/>
      <c r="N37" s="437"/>
      <c r="O37" s="437"/>
      <c r="P37" s="437"/>
      <c r="Q37" s="437"/>
      <c r="R37" s="437"/>
      <c r="S37" s="438">
        <f t="shared" si="1"/>
        <v>0</v>
      </c>
      <c r="T37" s="449"/>
    </row>
    <row r="38" spans="1:20" s="250" customFormat="1" ht="24.2" customHeight="1" x14ac:dyDescent="0.2">
      <c r="A38" s="444"/>
      <c r="B38" s="445"/>
      <c r="C38" s="437"/>
      <c r="D38" s="437"/>
      <c r="E38" s="437"/>
      <c r="F38" s="437"/>
      <c r="G38" s="437"/>
      <c r="H38" s="437"/>
      <c r="I38" s="437"/>
      <c r="J38" s="437"/>
      <c r="K38" s="437"/>
      <c r="L38" s="438">
        <f t="shared" si="0"/>
        <v>0</v>
      </c>
      <c r="M38" s="437"/>
      <c r="N38" s="437"/>
      <c r="O38" s="437"/>
      <c r="P38" s="437"/>
      <c r="Q38" s="437"/>
      <c r="R38" s="437"/>
      <c r="S38" s="438">
        <f t="shared" si="1"/>
        <v>0</v>
      </c>
      <c r="T38" s="449"/>
    </row>
    <row r="39" spans="1:20" s="250" customFormat="1" ht="24.2" customHeight="1" x14ac:dyDescent="0.2">
      <c r="A39" s="434" t="s">
        <v>283</v>
      </c>
      <c r="B39" s="446"/>
      <c r="C39" s="447">
        <f ca="1">SUBTOTAL(9,INDIRECT("C5:C"&amp;ROW()-1))</f>
        <v>0</v>
      </c>
      <c r="D39" s="447">
        <f ca="1">SUBTOTAL(9,INDIRECT("D5:D"&amp;ROW()-1))</f>
        <v>0</v>
      </c>
      <c r="E39" s="447">
        <f ca="1">SUBTOTAL(9,INDIRECT("E5:E"&amp;ROW()-1))</f>
        <v>0</v>
      </c>
      <c r="F39" s="447">
        <f ca="1">SUBTOTAL(9,INDIRECT("F5:F"&amp;ROW()-1))</f>
        <v>0</v>
      </c>
      <c r="G39" s="447">
        <f ca="1">SUBTOTAL(9,INDIRECT("G5:G"&amp;ROW()-1))</f>
        <v>0</v>
      </c>
      <c r="H39" s="447">
        <f ca="1">SUBTOTAL(9,INDIRECT("H5:H"&amp;ROW()-1))</f>
        <v>0</v>
      </c>
      <c r="I39" s="447">
        <f ca="1">SUBTOTAL(9,INDIRECT("I5:I"&amp;ROW()-1))</f>
        <v>0</v>
      </c>
      <c r="J39" s="447">
        <f ca="1">SUBTOTAL(9,INDIRECT("J5:J"&amp;ROW()-1))</f>
        <v>0</v>
      </c>
      <c r="K39" s="447">
        <f ca="1">SUBTOTAL(9,INDIRECT("K5:K"&amp;ROW()-1))</f>
        <v>0</v>
      </c>
      <c r="L39" s="447">
        <f ca="1">SUM(C39:K39)</f>
        <v>0</v>
      </c>
      <c r="M39" s="447">
        <f ca="1">SUBTOTAL(9,INDIRECT("M5:M"&amp;ROW()-1))</f>
        <v>0</v>
      </c>
      <c r="N39" s="447">
        <f ca="1">SUBTOTAL(9,INDIRECT("N5:N"&amp;ROW()-1))</f>
        <v>0</v>
      </c>
      <c r="O39" s="447">
        <f ca="1">SUBTOTAL(9,INDIRECT("O5:O"&amp;ROW()-1))</f>
        <v>0</v>
      </c>
      <c r="P39" s="447">
        <f ca="1">SUBTOTAL(9,INDIRECT("P5:P"&amp;ROW()-1))</f>
        <v>0</v>
      </c>
      <c r="Q39" s="447">
        <f ca="1">SUBTOTAL(9,INDIRECT("Q5:Q"&amp;ROW()-1))</f>
        <v>0</v>
      </c>
      <c r="R39" s="447">
        <f ca="1">SUBTOTAL(9,INDIRECT("R5:R"&amp;ROW()-1))</f>
        <v>0</v>
      </c>
      <c r="S39" s="447">
        <f ca="1">SUM(M39:R39)</f>
        <v>0</v>
      </c>
      <c r="T39" s="449"/>
    </row>
  </sheetData>
  <sheetProtection formatCells="0" formatColumns="0" formatRows="0" insertColumns="0" insertRows="0" insertHyperlinks="0" deleteColumns="0" deleteRows="0" sort="0" autoFilter="0" pivotTables="0"/>
  <protectedRanges>
    <protectedRange sqref="A39:B39 H1:J1 A22:B22 M23:R38 C6:K7 C23:K24 A1:G2 A3:S4 M6:R21 A25:K38 L1:S2 A8:K21 J2:K2" name="Range1"/>
    <protectedRange sqref="A23:B24 A6:B7" name="Range1_1"/>
    <protectedRange sqref="A5:B5" name="Range1_2"/>
  </protectedRanges>
  <mergeCells count="9">
    <mergeCell ref="A32:B32"/>
    <mergeCell ref="H1:K1"/>
    <mergeCell ref="O1:S1"/>
    <mergeCell ref="A2:S2"/>
    <mergeCell ref="A6:B6"/>
    <mergeCell ref="A7:B7"/>
    <mergeCell ref="A15:B15"/>
    <mergeCell ref="A23:B23"/>
    <mergeCell ref="A24:B24"/>
  </mergeCells>
  <pageMargins left="0.5" right="0.5" top="0.5" bottom="0.5" header="0.5" footer="0.17"/>
  <pageSetup scale="47" fitToHeight="0" orientation="landscape" r:id="rId1"/>
  <headerFooter alignWithMargins="0">
    <oddFooter>&amp;L&amp;8
&amp;C &amp;RRevised &amp;D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E63"/>
  <sheetViews>
    <sheetView zoomScaleNormal="100" zoomScaleSheetLayoutView="100" workbookViewId="0">
      <selection activeCell="C50" sqref="C50"/>
    </sheetView>
  </sheetViews>
  <sheetFormatPr defaultRowHeight="12.75" x14ac:dyDescent="0.2"/>
  <cols>
    <col min="1" max="1" width="3.140625" customWidth="1"/>
    <col min="2" max="2" width="44.42578125" customWidth="1"/>
    <col min="3" max="3" width="16.5703125" customWidth="1"/>
    <col min="4" max="4" width="16.42578125" customWidth="1"/>
    <col min="5" max="5" width="15.7109375" customWidth="1"/>
  </cols>
  <sheetData>
    <row r="1" spans="1:5" s="48" customFormat="1" ht="15.75" x14ac:dyDescent="0.2">
      <c r="A1" s="564" t="s">
        <v>180</v>
      </c>
      <c r="B1" s="564"/>
      <c r="C1" s="564"/>
      <c r="D1" s="564"/>
      <c r="E1" s="564"/>
    </row>
    <row r="2" spans="1:5" s="48" customFormat="1" x14ac:dyDescent="0.2"/>
    <row r="3" spans="1:5" s="53" customFormat="1" ht="13.5" thickBot="1" x14ac:dyDescent="0.25"/>
    <row r="4" spans="1:5" s="53" customFormat="1" ht="13.5" thickTop="1" x14ac:dyDescent="0.2">
      <c r="A4" s="551" t="s">
        <v>181</v>
      </c>
      <c r="B4" s="563"/>
      <c r="C4" s="561" t="s">
        <v>0</v>
      </c>
      <c r="D4" s="568" t="s">
        <v>1</v>
      </c>
      <c r="E4" s="570" t="s">
        <v>2</v>
      </c>
    </row>
    <row r="5" spans="1:5" s="53" customFormat="1" ht="13.5" thickBot="1" x14ac:dyDescent="0.25">
      <c r="B5" s="162"/>
      <c r="C5" s="550"/>
      <c r="D5" s="569"/>
      <c r="E5" s="571"/>
    </row>
    <row r="6" spans="1:5" s="53" customFormat="1" ht="8.1" customHeight="1" thickTop="1" x14ac:dyDescent="0.2">
      <c r="A6" s="565" t="s">
        <v>76</v>
      </c>
      <c r="B6" s="190"/>
      <c r="C6" s="191"/>
      <c r="D6" s="192"/>
      <c r="E6" s="190"/>
    </row>
    <row r="7" spans="1:5" s="53" customFormat="1" x14ac:dyDescent="0.2">
      <c r="A7" s="566"/>
      <c r="B7" s="66" t="s">
        <v>182</v>
      </c>
      <c r="C7" s="100"/>
      <c r="D7" s="65"/>
      <c r="E7" s="193"/>
    </row>
    <row r="8" spans="1:5" s="53" customFormat="1" x14ac:dyDescent="0.2">
      <c r="A8" s="566"/>
      <c r="B8" s="66" t="s">
        <v>184</v>
      </c>
      <c r="C8" s="344">
        <f>'Sec H (MYP)'!J33</f>
        <v>0</v>
      </c>
      <c r="D8" s="345">
        <f ca="1">'Sec H (MYP)'!L33</f>
        <v>0</v>
      </c>
      <c r="E8" s="346">
        <f ca="1">'Sec H (MYP)'!N33</f>
        <v>0</v>
      </c>
    </row>
    <row r="9" spans="1:5" s="53" customFormat="1" x14ac:dyDescent="0.2">
      <c r="A9" s="566"/>
      <c r="B9" s="66" t="s">
        <v>183</v>
      </c>
      <c r="C9" s="100"/>
      <c r="D9" s="65"/>
      <c r="E9" s="193"/>
    </row>
    <row r="10" spans="1:5" s="53" customFormat="1" ht="8.1" customHeight="1" x14ac:dyDescent="0.2">
      <c r="A10" s="567"/>
      <c r="B10" s="194"/>
      <c r="C10" s="195"/>
      <c r="D10" s="196"/>
      <c r="E10" s="197"/>
    </row>
    <row r="11" spans="1:5" s="53" customFormat="1" ht="8.1" customHeight="1" x14ac:dyDescent="0.2">
      <c r="A11" s="548" t="s">
        <v>77</v>
      </c>
      <c r="B11" s="66"/>
      <c r="C11" s="100"/>
      <c r="D11" s="65"/>
      <c r="E11" s="66"/>
    </row>
    <row r="12" spans="1:5" s="53" customFormat="1" x14ac:dyDescent="0.2">
      <c r="A12" s="549"/>
      <c r="B12" s="66" t="s">
        <v>244</v>
      </c>
      <c r="C12" s="347"/>
      <c r="D12" s="348"/>
      <c r="E12" s="349"/>
    </row>
    <row r="13" spans="1:5" s="53" customFormat="1" ht="8.1" customHeight="1" x14ac:dyDescent="0.2">
      <c r="A13" s="562"/>
      <c r="B13" s="194"/>
      <c r="C13" s="198"/>
      <c r="D13" s="199"/>
      <c r="E13" s="200"/>
    </row>
    <row r="14" spans="1:5" s="53" customFormat="1" ht="8.1" customHeight="1" x14ac:dyDescent="0.2">
      <c r="A14" s="548" t="s">
        <v>78</v>
      </c>
      <c r="B14" s="66"/>
      <c r="C14" s="100"/>
      <c r="D14" s="65"/>
      <c r="E14" s="66"/>
    </row>
    <row r="15" spans="1:5" s="53" customFormat="1" x14ac:dyDescent="0.2">
      <c r="A15" s="549"/>
      <c r="B15" s="66" t="s">
        <v>75</v>
      </c>
      <c r="C15" s="100"/>
      <c r="D15" s="65"/>
      <c r="E15" s="66"/>
    </row>
    <row r="16" spans="1:5" s="53" customFormat="1" x14ac:dyDescent="0.2">
      <c r="A16" s="549"/>
      <c r="B16" s="66" t="s">
        <v>240</v>
      </c>
      <c r="C16" s="275">
        <f>+C8*C12</f>
        <v>0</v>
      </c>
      <c r="D16" s="153">
        <f ca="1">+D8*D12</f>
        <v>0</v>
      </c>
      <c r="E16" s="350">
        <f ca="1">+E8*E12</f>
        <v>0</v>
      </c>
    </row>
    <row r="17" spans="1:5" s="53" customFormat="1" x14ac:dyDescent="0.2">
      <c r="A17" s="549"/>
      <c r="B17" s="66" t="s">
        <v>241</v>
      </c>
      <c r="C17" s="100"/>
      <c r="D17" s="65"/>
      <c r="E17" s="193"/>
    </row>
    <row r="18" spans="1:5" s="53" customFormat="1" ht="8.1" customHeight="1" thickBot="1" x14ac:dyDescent="0.25">
      <c r="A18" s="550"/>
      <c r="B18" s="69"/>
      <c r="C18" s="201"/>
      <c r="D18" s="202"/>
      <c r="E18" s="203"/>
    </row>
    <row r="19" spans="1:5" s="53" customFormat="1" ht="13.5" thickTop="1" x14ac:dyDescent="0.2"/>
    <row r="20" spans="1:5" s="53" customFormat="1" x14ac:dyDescent="0.2"/>
    <row r="21" spans="1:5" s="53" customFormat="1" x14ac:dyDescent="0.2">
      <c r="A21" s="551" t="s">
        <v>185</v>
      </c>
      <c r="B21" s="551"/>
      <c r="C21" s="551"/>
      <c r="D21" s="551"/>
      <c r="E21" s="551"/>
    </row>
    <row r="22" spans="1:5" s="53" customFormat="1" ht="13.5" thickBot="1" x14ac:dyDescent="0.25"/>
    <row r="23" spans="1:5" s="53" customFormat="1" ht="8.1" customHeight="1" thickTop="1" x14ac:dyDescent="0.2">
      <c r="A23" s="561" t="s">
        <v>79</v>
      </c>
      <c r="B23" s="190"/>
      <c r="C23" s="191"/>
      <c r="D23" s="192"/>
      <c r="E23" s="204"/>
    </row>
    <row r="24" spans="1:5" s="53" customFormat="1" x14ac:dyDescent="0.2">
      <c r="A24" s="549"/>
      <c r="B24" s="66" t="s">
        <v>242</v>
      </c>
      <c r="C24" s="100"/>
      <c r="D24" s="65"/>
      <c r="E24" s="193"/>
    </row>
    <row r="25" spans="1:5" s="53" customFormat="1" x14ac:dyDescent="0.2">
      <c r="A25" s="549"/>
      <c r="B25" s="66" t="s">
        <v>243</v>
      </c>
      <c r="C25" s="344">
        <f>'Sec H (MYP)'!J46</f>
        <v>0</v>
      </c>
      <c r="D25" s="345">
        <f>'Sec H (MYP)'!L46</f>
        <v>0</v>
      </c>
      <c r="E25" s="346">
        <f>'Sec H (MYP)'!N46</f>
        <v>0</v>
      </c>
    </row>
    <row r="26" spans="1:5" s="53" customFormat="1" ht="8.1" customHeight="1" x14ac:dyDescent="0.2">
      <c r="A26" s="562"/>
      <c r="B26" s="194"/>
      <c r="C26" s="273"/>
      <c r="D26" s="219"/>
      <c r="E26" s="274"/>
    </row>
    <row r="27" spans="1:5" s="53" customFormat="1" ht="8.1" customHeight="1" x14ac:dyDescent="0.2">
      <c r="A27" s="548" t="s">
        <v>80</v>
      </c>
      <c r="B27" s="66"/>
      <c r="C27" s="275"/>
      <c r="D27" s="153"/>
      <c r="E27" s="155"/>
    </row>
    <row r="28" spans="1:5" s="53" customFormat="1" x14ac:dyDescent="0.2">
      <c r="A28" s="549"/>
      <c r="B28" s="66" t="s">
        <v>223</v>
      </c>
      <c r="C28" s="275"/>
      <c r="D28" s="153"/>
      <c r="E28" s="155"/>
    </row>
    <row r="29" spans="1:5" s="53" customFormat="1" x14ac:dyDescent="0.2">
      <c r="A29" s="549"/>
      <c r="B29" s="66" t="s">
        <v>186</v>
      </c>
      <c r="C29" s="344">
        <f>'Sec H (MYP)'!J47</f>
        <v>0</v>
      </c>
      <c r="D29" s="345">
        <f ca="1">'Sec H (MYP)'!L47</f>
        <v>0</v>
      </c>
      <c r="E29" s="346">
        <f ca="1">'Sec H (MYP)'!N47</f>
        <v>0</v>
      </c>
    </row>
    <row r="30" spans="1:5" s="53" customFormat="1" ht="8.1" customHeight="1" x14ac:dyDescent="0.2">
      <c r="A30" s="562"/>
      <c r="B30" s="194"/>
      <c r="C30" s="195"/>
      <c r="D30" s="196"/>
      <c r="E30" s="197"/>
    </row>
    <row r="31" spans="1:5" s="53" customFormat="1" ht="8.1" customHeight="1" x14ac:dyDescent="0.2">
      <c r="A31" s="548" t="s">
        <v>81</v>
      </c>
      <c r="B31" s="66"/>
      <c r="C31" s="100"/>
      <c r="D31" s="65"/>
      <c r="E31" s="193"/>
    </row>
    <row r="32" spans="1:5" s="53" customFormat="1" x14ac:dyDescent="0.2">
      <c r="A32" s="549"/>
      <c r="B32" s="66" t="s">
        <v>82</v>
      </c>
      <c r="C32" s="100"/>
      <c r="D32" s="65"/>
      <c r="E32" s="193"/>
    </row>
    <row r="33" spans="1:5" s="53" customFormat="1" x14ac:dyDescent="0.2">
      <c r="A33" s="549"/>
      <c r="B33" s="66" t="s">
        <v>187</v>
      </c>
      <c r="C33" s="351">
        <v>0</v>
      </c>
      <c r="D33" s="352">
        <v>0</v>
      </c>
      <c r="E33" s="353">
        <v>0</v>
      </c>
    </row>
    <row r="34" spans="1:5" s="53" customFormat="1" x14ac:dyDescent="0.2">
      <c r="A34" s="549"/>
      <c r="B34" s="66" t="s">
        <v>224</v>
      </c>
      <c r="C34" s="100"/>
      <c r="D34" s="65"/>
      <c r="E34" s="193"/>
    </row>
    <row r="35" spans="1:5" s="53" customFormat="1" ht="8.1" customHeight="1" x14ac:dyDescent="0.2">
      <c r="A35" s="562"/>
      <c r="B35" s="194"/>
      <c r="C35" s="207"/>
      <c r="D35" s="144"/>
      <c r="E35" s="169"/>
    </row>
    <row r="36" spans="1:5" s="53" customFormat="1" ht="8.1" customHeight="1" x14ac:dyDescent="0.2">
      <c r="A36" s="548" t="s">
        <v>83</v>
      </c>
      <c r="B36" s="66"/>
      <c r="C36" s="100"/>
      <c r="D36" s="65"/>
      <c r="E36" s="193"/>
    </row>
    <row r="37" spans="1:5" s="53" customFormat="1" x14ac:dyDescent="0.2">
      <c r="A37" s="549"/>
      <c r="B37" s="66" t="s">
        <v>85</v>
      </c>
      <c r="C37" s="275">
        <f>C25+C29+C33</f>
        <v>0</v>
      </c>
      <c r="D37" s="153">
        <f ca="1">D25+D29+D33</f>
        <v>0</v>
      </c>
      <c r="E37" s="155">
        <f ca="1">E25+E29+E33</f>
        <v>0</v>
      </c>
    </row>
    <row r="38" spans="1:5" s="53" customFormat="1" ht="8.1" customHeight="1" x14ac:dyDescent="0.2">
      <c r="A38" s="562"/>
      <c r="B38" s="194"/>
      <c r="C38" s="208"/>
      <c r="D38" s="354"/>
      <c r="E38" s="355"/>
    </row>
    <row r="39" spans="1:5" s="53" customFormat="1" ht="8.1" customHeight="1" x14ac:dyDescent="0.2">
      <c r="A39" s="548" t="s">
        <v>84</v>
      </c>
      <c r="B39" s="66"/>
      <c r="C39" s="100"/>
      <c r="D39" s="65"/>
      <c r="E39" s="193"/>
    </row>
    <row r="40" spans="1:5" s="53" customFormat="1" x14ac:dyDescent="0.2">
      <c r="A40" s="549"/>
      <c r="B40" s="66" t="s">
        <v>86</v>
      </c>
      <c r="C40" s="100"/>
      <c r="D40" s="65"/>
      <c r="E40" s="193"/>
    </row>
    <row r="41" spans="1:5" s="53" customFormat="1" x14ac:dyDescent="0.2">
      <c r="A41" s="549"/>
      <c r="B41" s="66" t="s">
        <v>250</v>
      </c>
      <c r="C41" s="356" t="e">
        <f>+C37/C8</f>
        <v>#DIV/0!</v>
      </c>
      <c r="D41" s="357" t="e">
        <f ca="1">+D37/D8</f>
        <v>#DIV/0!</v>
      </c>
      <c r="E41" s="358" t="e">
        <f ca="1">+E37/E8</f>
        <v>#DIV/0!</v>
      </c>
    </row>
    <row r="42" spans="1:5" s="53" customFormat="1" ht="8.1" customHeight="1" thickBot="1" x14ac:dyDescent="0.25">
      <c r="A42" s="550"/>
      <c r="B42" s="162"/>
      <c r="C42" s="209"/>
      <c r="D42" s="210"/>
      <c r="E42" s="211"/>
    </row>
    <row r="43" spans="1:5" s="53" customFormat="1" ht="13.5" thickTop="1" x14ac:dyDescent="0.2">
      <c r="C43" s="205"/>
      <c r="D43" s="205"/>
      <c r="E43" s="205"/>
    </row>
    <row r="44" spans="1:5" s="53" customFormat="1" x14ac:dyDescent="0.2">
      <c r="A44" s="188" t="s">
        <v>188</v>
      </c>
    </row>
    <row r="45" spans="1:5" s="53" customFormat="1" x14ac:dyDescent="0.2">
      <c r="B45" s="53" t="s">
        <v>255</v>
      </c>
    </row>
    <row r="46" spans="1:5" s="53" customFormat="1" x14ac:dyDescent="0.2"/>
    <row r="47" spans="1:5" s="53" customFormat="1" x14ac:dyDescent="0.2">
      <c r="B47" s="212" t="s">
        <v>191</v>
      </c>
      <c r="C47" s="424" t="s">
        <v>273</v>
      </c>
      <c r="D47" s="213" t="s">
        <v>193</v>
      </c>
      <c r="E47" s="213" t="s">
        <v>194</v>
      </c>
    </row>
    <row r="48" spans="1:5" s="53" customFormat="1" x14ac:dyDescent="0.2">
      <c r="B48" s="212" t="s">
        <v>189</v>
      </c>
      <c r="C48" s="424" t="s">
        <v>274</v>
      </c>
      <c r="D48" s="213" t="s">
        <v>193</v>
      </c>
      <c r="E48" s="213" t="s">
        <v>194</v>
      </c>
    </row>
    <row r="49" spans="1:5" s="53" customFormat="1" x14ac:dyDescent="0.2">
      <c r="B49" s="212" t="s">
        <v>190</v>
      </c>
      <c r="C49" s="424" t="s">
        <v>277</v>
      </c>
      <c r="D49" s="213" t="s">
        <v>193</v>
      </c>
      <c r="E49" s="213" t="s">
        <v>194</v>
      </c>
    </row>
    <row r="50" spans="1:5" s="53" customFormat="1" x14ac:dyDescent="0.2"/>
    <row r="51" spans="1:5" s="53" customFormat="1" x14ac:dyDescent="0.2">
      <c r="A51" s="551" t="s">
        <v>192</v>
      </c>
      <c r="B51" s="551"/>
      <c r="C51" s="551"/>
      <c r="D51" s="551"/>
      <c r="E51" s="551"/>
    </row>
    <row r="52" spans="1:5" s="53" customFormat="1" ht="8.1" customHeight="1" x14ac:dyDescent="0.2">
      <c r="A52" s="206"/>
      <c r="B52" s="206"/>
      <c r="C52" s="206"/>
      <c r="D52" s="206"/>
      <c r="E52" s="206"/>
    </row>
    <row r="53" spans="1:5" s="53" customFormat="1" x14ac:dyDescent="0.2">
      <c r="A53" s="552"/>
      <c r="B53" s="553"/>
      <c r="C53" s="553"/>
      <c r="D53" s="553"/>
      <c r="E53" s="554"/>
    </row>
    <row r="54" spans="1:5" s="53" customFormat="1" x14ac:dyDescent="0.2">
      <c r="A54" s="555"/>
      <c r="B54" s="556"/>
      <c r="C54" s="556"/>
      <c r="D54" s="556"/>
      <c r="E54" s="557"/>
    </row>
    <row r="55" spans="1:5" s="53" customFormat="1" x14ac:dyDescent="0.2">
      <c r="A55" s="555"/>
      <c r="B55" s="556"/>
      <c r="C55" s="556"/>
      <c r="D55" s="556"/>
      <c r="E55" s="557"/>
    </row>
    <row r="56" spans="1:5" s="53" customFormat="1" x14ac:dyDescent="0.2">
      <c r="A56" s="555"/>
      <c r="B56" s="556"/>
      <c r="C56" s="556"/>
      <c r="D56" s="556"/>
      <c r="E56" s="557"/>
    </row>
    <row r="57" spans="1:5" s="53" customFormat="1" x14ac:dyDescent="0.2">
      <c r="A57" s="555"/>
      <c r="B57" s="556"/>
      <c r="C57" s="556"/>
      <c r="D57" s="556"/>
      <c r="E57" s="557"/>
    </row>
    <row r="58" spans="1:5" s="53" customFormat="1" x14ac:dyDescent="0.2">
      <c r="A58" s="555"/>
      <c r="B58" s="556"/>
      <c r="C58" s="556"/>
      <c r="D58" s="556"/>
      <c r="E58" s="557"/>
    </row>
    <row r="59" spans="1:5" s="53" customFormat="1" x14ac:dyDescent="0.2">
      <c r="A59" s="555"/>
      <c r="B59" s="556"/>
      <c r="C59" s="556"/>
      <c r="D59" s="556"/>
      <c r="E59" s="557"/>
    </row>
    <row r="60" spans="1:5" s="186" customFormat="1" x14ac:dyDescent="0.2">
      <c r="A60" s="558"/>
      <c r="B60" s="559"/>
      <c r="C60" s="559"/>
      <c r="D60" s="559"/>
      <c r="E60" s="560"/>
    </row>
    <row r="61" spans="1:5" s="186" customFormat="1" x14ac:dyDescent="0.2"/>
    <row r="62" spans="1:5" s="186" customFormat="1" x14ac:dyDescent="0.2"/>
    <row r="63" spans="1:5" s="186" customFormat="1" x14ac:dyDescent="0.2"/>
  </sheetData>
  <sheetProtection formatCells="0" formatColumns="0" formatRows="0" insertColumns="0" insertRows="0" insertHyperlinks="0" deleteColumns="0" deleteRows="0" sort="0" autoFilter="0" pivotTables="0"/>
  <mergeCells count="16">
    <mergeCell ref="A21:E21"/>
    <mergeCell ref="A4:B4"/>
    <mergeCell ref="A1:E1"/>
    <mergeCell ref="A6:A10"/>
    <mergeCell ref="A11:A13"/>
    <mergeCell ref="A14:A18"/>
    <mergeCell ref="C4:C5"/>
    <mergeCell ref="D4:D5"/>
    <mergeCell ref="E4:E5"/>
    <mergeCell ref="A39:A42"/>
    <mergeCell ref="A51:E51"/>
    <mergeCell ref="A53:E60"/>
    <mergeCell ref="A23:A26"/>
    <mergeCell ref="A27:A30"/>
    <mergeCell ref="A31:A35"/>
    <mergeCell ref="A36:A38"/>
  </mergeCells>
  <phoneticPr fontId="2" type="noConversion"/>
  <pageMargins left="0.5" right="0.5" top="0.75" bottom="0.5" header="0.5" footer="0.25"/>
  <pageSetup orientation="portrait" r:id="rId1"/>
  <headerFooter alignWithMargins="0">
    <oddHeader>&amp;R&amp;9Page 6 of 10</oddHeader>
    <oddFooter xml:space="preserve">&amp;L&amp;8Revised &amp;D
&amp;C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ltText="Check this box for YES for the current year 2020-21 if:_x000a__x000a_Does the district's budgeted unrestricted reserves meet the state standard minimum reserve amount?">
                <anchor moveWithCells="1">
                  <from>
                    <xdr:col>3</xdr:col>
                    <xdr:colOff>323850</xdr:colOff>
                    <xdr:row>45</xdr:row>
                    <xdr:rowOff>142875</xdr:rowOff>
                  </from>
                  <to>
                    <xdr:col>3</xdr:col>
                    <xdr:colOff>590550</xdr:colOff>
                    <xdr:row>47</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ltText="Check this box for YES for the year 2 - 2021-22 if:_x000a__x000a_Does the district's budgeted unrestricted reserves meet the state standard minimum reserve amount?">
                <anchor moveWithCells="1">
                  <from>
                    <xdr:col>3</xdr:col>
                    <xdr:colOff>323850</xdr:colOff>
                    <xdr:row>46</xdr:row>
                    <xdr:rowOff>133350</xdr:rowOff>
                  </from>
                  <to>
                    <xdr:col>3</xdr:col>
                    <xdr:colOff>590550</xdr:colOff>
                    <xdr:row>48</xdr:row>
                    <xdr:rowOff>28575</xdr:rowOff>
                  </to>
                </anchor>
              </controlPr>
            </control>
          </mc:Choice>
        </mc:AlternateContent>
        <mc:AlternateContent xmlns:mc="http://schemas.openxmlformats.org/markup-compatibility/2006">
          <mc:Choice Requires="x14">
            <control shapeId="2054" r:id="rId6" name="Check Box 6">
              <controlPr defaultSize="0" autoFill="0" autoLine="0" autoPict="0" altText="Check this box for YES for the year 3 - 2022-23 if:_x000a__x000a_Does the district's budgeted unrestricted reserves meet the state standard minimum reserve amount?">
                <anchor moveWithCells="1">
                  <from>
                    <xdr:col>3</xdr:col>
                    <xdr:colOff>323850</xdr:colOff>
                    <xdr:row>47</xdr:row>
                    <xdr:rowOff>133350</xdr:rowOff>
                  </from>
                  <to>
                    <xdr:col>3</xdr:col>
                    <xdr:colOff>590550</xdr:colOff>
                    <xdr:row>49</xdr:row>
                    <xdr:rowOff>28575</xdr:rowOff>
                  </to>
                </anchor>
              </controlPr>
            </control>
          </mc:Choice>
        </mc:AlternateContent>
        <mc:AlternateContent xmlns:mc="http://schemas.openxmlformats.org/markup-compatibility/2006">
          <mc:Choice Requires="x14">
            <control shapeId="2055" r:id="rId7" name="Check Box 7">
              <controlPr defaultSize="0" autoFill="0" autoLine="0" autoPict="0" altText="Check this box for No for the current year 2020-21 if:_x000a__x000a_Does the district's budgeted unrestricted reserves meet the state standard minimum reserve amount?">
                <anchor moveWithCells="1">
                  <from>
                    <xdr:col>4</xdr:col>
                    <xdr:colOff>342900</xdr:colOff>
                    <xdr:row>45</xdr:row>
                    <xdr:rowOff>142875</xdr:rowOff>
                  </from>
                  <to>
                    <xdr:col>4</xdr:col>
                    <xdr:colOff>609600</xdr:colOff>
                    <xdr:row>47</xdr:row>
                    <xdr:rowOff>38100</xdr:rowOff>
                  </to>
                </anchor>
              </controlPr>
            </control>
          </mc:Choice>
        </mc:AlternateContent>
        <mc:AlternateContent xmlns:mc="http://schemas.openxmlformats.org/markup-compatibility/2006">
          <mc:Choice Requires="x14">
            <control shapeId="2056" r:id="rId8" name="Check Box 8">
              <controlPr defaultSize="0" autoFill="0" autoLine="0" autoPict="0" altText="Check this box for NO for the year 2 - 2021-22 if:_x000a__x000a_Does the district's budgeted unrestricted reserves meet the state standard minimum reserve amount?">
                <anchor moveWithCells="1">
                  <from>
                    <xdr:col>4</xdr:col>
                    <xdr:colOff>342900</xdr:colOff>
                    <xdr:row>46</xdr:row>
                    <xdr:rowOff>133350</xdr:rowOff>
                  </from>
                  <to>
                    <xdr:col>4</xdr:col>
                    <xdr:colOff>609600</xdr:colOff>
                    <xdr:row>48</xdr:row>
                    <xdr:rowOff>28575</xdr:rowOff>
                  </to>
                </anchor>
              </controlPr>
            </control>
          </mc:Choice>
        </mc:AlternateContent>
        <mc:AlternateContent xmlns:mc="http://schemas.openxmlformats.org/markup-compatibility/2006">
          <mc:Choice Requires="x14">
            <control shapeId="2057" r:id="rId9" name="Check Box 9">
              <controlPr defaultSize="0" autoFill="0" autoLine="0" autoPict="0" altText="Check this box for NO for the year 3 - 2022-23 if:_x000a__x000a_Does the district's budgeted unrestricted reserves meet the state standard minimum reserve amount?">
                <anchor moveWithCells="1">
                  <from>
                    <xdr:col>4</xdr:col>
                    <xdr:colOff>342900</xdr:colOff>
                    <xdr:row>47</xdr:row>
                    <xdr:rowOff>133350</xdr:rowOff>
                  </from>
                  <to>
                    <xdr:col>4</xdr:col>
                    <xdr:colOff>609600</xdr:colOff>
                    <xdr:row>49</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D50"/>
  <sheetViews>
    <sheetView topLeftCell="A15" zoomScaleNormal="100" zoomScaleSheetLayoutView="100" workbookViewId="0">
      <selection activeCell="C18" sqref="C18"/>
    </sheetView>
  </sheetViews>
  <sheetFormatPr defaultRowHeight="12.75" x14ac:dyDescent="0.2"/>
  <cols>
    <col min="1" max="1" width="33.85546875" customWidth="1"/>
    <col min="2" max="2" width="24.140625" bestFit="1" customWidth="1"/>
    <col min="3" max="3" width="23.28515625" customWidth="1"/>
    <col min="4" max="4" width="15.85546875" bestFit="1" customWidth="1"/>
  </cols>
  <sheetData>
    <row r="1" spans="1:4" s="48" customFormat="1" ht="15.75" x14ac:dyDescent="0.2">
      <c r="A1" s="564" t="s">
        <v>195</v>
      </c>
      <c r="B1" s="564"/>
      <c r="C1" s="564"/>
      <c r="D1" s="564"/>
    </row>
    <row r="2" spans="1:4" s="48" customFormat="1" x14ac:dyDescent="0.2">
      <c r="A2" s="496" t="s">
        <v>196</v>
      </c>
      <c r="B2" s="496"/>
      <c r="C2" s="496"/>
      <c r="D2" s="496"/>
    </row>
    <row r="3" spans="1:4" s="53" customFormat="1" x14ac:dyDescent="0.2"/>
    <row r="4" spans="1:4" s="53" customFormat="1" ht="13.5" thickBot="1" x14ac:dyDescent="0.25">
      <c r="A4" s="48" t="s">
        <v>279</v>
      </c>
    </row>
    <row r="5" spans="1:4" s="53" customFormat="1" ht="19.5" customHeight="1" thickTop="1" x14ac:dyDescent="0.2">
      <c r="A5" s="561" t="s">
        <v>87</v>
      </c>
      <c r="B5" s="189" t="s">
        <v>88</v>
      </c>
      <c r="C5" s="568" t="s">
        <v>90</v>
      </c>
      <c r="D5" s="214" t="s">
        <v>93</v>
      </c>
    </row>
    <row r="6" spans="1:4" s="53" customFormat="1" ht="19.5" customHeight="1" thickBot="1" x14ac:dyDescent="0.25">
      <c r="A6" s="550"/>
      <c r="B6" s="220" t="s">
        <v>89</v>
      </c>
      <c r="C6" s="569"/>
      <c r="D6" s="221" t="s">
        <v>92</v>
      </c>
    </row>
    <row r="7" spans="1:4" s="53" customFormat="1" ht="19.5" customHeight="1" thickTop="1" x14ac:dyDescent="0.2">
      <c r="A7" s="208"/>
      <c r="B7" s="215"/>
      <c r="C7" s="219">
        <v>0</v>
      </c>
      <c r="D7" s="225" t="s">
        <v>3</v>
      </c>
    </row>
    <row r="8" spans="1:4" s="53" customFormat="1" ht="19.5" customHeight="1" x14ac:dyDescent="0.2">
      <c r="A8" s="216"/>
      <c r="B8" s="223"/>
      <c r="C8" s="217">
        <v>0</v>
      </c>
      <c r="D8" s="226" t="s">
        <v>3</v>
      </c>
    </row>
    <row r="9" spans="1:4" s="53" customFormat="1" ht="19.5" customHeight="1" x14ac:dyDescent="0.2">
      <c r="A9" s="216"/>
      <c r="B9" s="223"/>
      <c r="C9" s="217">
        <v>0</v>
      </c>
      <c r="D9" s="226"/>
    </row>
    <row r="10" spans="1:4" s="53" customFormat="1" ht="19.5" customHeight="1" x14ac:dyDescent="0.2">
      <c r="A10" s="216"/>
      <c r="B10" s="223"/>
      <c r="C10" s="217">
        <v>0</v>
      </c>
      <c r="D10" s="226"/>
    </row>
    <row r="11" spans="1:4" s="53" customFormat="1" ht="19.5" customHeight="1" x14ac:dyDescent="0.2">
      <c r="A11" s="216"/>
      <c r="B11" s="223"/>
      <c r="C11" s="217">
        <v>0</v>
      </c>
      <c r="D11" s="226"/>
    </row>
    <row r="12" spans="1:4" s="53" customFormat="1" ht="19.5" customHeight="1" x14ac:dyDescent="0.2">
      <c r="A12" s="216"/>
      <c r="B12" s="223"/>
      <c r="C12" s="217">
        <v>0</v>
      </c>
      <c r="D12" s="226"/>
    </row>
    <row r="13" spans="1:4" s="53" customFormat="1" ht="19.5" customHeight="1" x14ac:dyDescent="0.2">
      <c r="A13" s="216"/>
      <c r="B13" s="223"/>
      <c r="C13" s="217">
        <v>0</v>
      </c>
      <c r="D13" s="226"/>
    </row>
    <row r="14" spans="1:4" s="53" customFormat="1" ht="19.5" customHeight="1" x14ac:dyDescent="0.2">
      <c r="A14" s="216"/>
      <c r="B14" s="223"/>
      <c r="C14" s="217">
        <v>0</v>
      </c>
      <c r="D14" s="226"/>
    </row>
    <row r="15" spans="1:4" s="53" customFormat="1" ht="19.5" customHeight="1" x14ac:dyDescent="0.2">
      <c r="A15" s="216"/>
      <c r="B15" s="223"/>
      <c r="C15" s="217">
        <v>0</v>
      </c>
      <c r="D15" s="226"/>
    </row>
    <row r="16" spans="1:4" s="53" customFormat="1" ht="19.5" customHeight="1" x14ac:dyDescent="0.2">
      <c r="A16" s="216"/>
      <c r="B16" s="223"/>
      <c r="C16" s="217">
        <v>0</v>
      </c>
      <c r="D16" s="226"/>
    </row>
    <row r="17" spans="1:4" s="53" customFormat="1" ht="19.5" customHeight="1" x14ac:dyDescent="0.2">
      <c r="A17" s="216"/>
      <c r="B17" s="223"/>
      <c r="C17" s="217">
        <v>0</v>
      </c>
      <c r="D17" s="226"/>
    </row>
    <row r="18" spans="1:4" s="53" customFormat="1" ht="19.5" customHeight="1" x14ac:dyDescent="0.2">
      <c r="A18" s="216"/>
      <c r="B18" s="223"/>
      <c r="C18" s="217">
        <v>0</v>
      </c>
      <c r="D18" s="226"/>
    </row>
    <row r="19" spans="1:4" s="53" customFormat="1" ht="19.5" customHeight="1" x14ac:dyDescent="0.2">
      <c r="A19" s="216"/>
      <c r="B19" s="223"/>
      <c r="C19" s="217">
        <v>0</v>
      </c>
      <c r="D19" s="226"/>
    </row>
    <row r="20" spans="1:4" s="53" customFormat="1" ht="19.5" customHeight="1" x14ac:dyDescent="0.2">
      <c r="A20" s="216"/>
      <c r="B20" s="223"/>
      <c r="C20" s="217">
        <v>0</v>
      </c>
      <c r="D20" s="226"/>
    </row>
    <row r="21" spans="1:4" s="53" customFormat="1" ht="19.5" customHeight="1" x14ac:dyDescent="0.2">
      <c r="A21" s="216"/>
      <c r="B21" s="223"/>
      <c r="C21" s="217">
        <v>0</v>
      </c>
      <c r="D21" s="226"/>
    </row>
    <row r="22" spans="1:4" s="53" customFormat="1" ht="19.5" customHeight="1" x14ac:dyDescent="0.2">
      <c r="A22" s="216"/>
      <c r="B22" s="223"/>
      <c r="C22" s="217">
        <v>0</v>
      </c>
      <c r="D22" s="226"/>
    </row>
    <row r="23" spans="1:4" s="53" customFormat="1" ht="19.5" customHeight="1" x14ac:dyDescent="0.2">
      <c r="A23" s="216"/>
      <c r="B23" s="223"/>
      <c r="C23" s="217">
        <v>0</v>
      </c>
      <c r="D23" s="226"/>
    </row>
    <row r="24" spans="1:4" s="53" customFormat="1" ht="19.5" customHeight="1" x14ac:dyDescent="0.2">
      <c r="A24" s="216"/>
      <c r="B24" s="223"/>
      <c r="C24" s="217">
        <v>0</v>
      </c>
      <c r="D24" s="226"/>
    </row>
    <row r="25" spans="1:4" s="53" customFormat="1" ht="19.5" customHeight="1" x14ac:dyDescent="0.2">
      <c r="A25" s="216"/>
      <c r="B25" s="223"/>
      <c r="C25" s="217">
        <v>0</v>
      </c>
      <c r="D25" s="226"/>
    </row>
    <row r="26" spans="1:4" s="53" customFormat="1" ht="19.5" customHeight="1" thickBot="1" x14ac:dyDescent="0.25">
      <c r="A26" s="222" t="s">
        <v>91</v>
      </c>
      <c r="B26" s="224"/>
      <c r="C26" s="359">
        <f>SUM(C7:C25)</f>
        <v>0</v>
      </c>
      <c r="D26" s="69"/>
    </row>
    <row r="27" spans="1:4" s="53" customFormat="1" ht="19.5" customHeight="1" thickTop="1" x14ac:dyDescent="0.2">
      <c r="A27" s="218"/>
      <c r="C27" s="154"/>
    </row>
    <row r="28" spans="1:4" s="53" customFormat="1" ht="19.5" customHeight="1" x14ac:dyDescent="0.2"/>
    <row r="29" spans="1:4" s="53" customFormat="1" x14ac:dyDescent="0.2">
      <c r="A29" s="496" t="s">
        <v>197</v>
      </c>
      <c r="B29" s="496"/>
    </row>
    <row r="30" spans="1:4" s="53" customFormat="1" ht="8.1" customHeight="1" x14ac:dyDescent="0.2"/>
    <row r="31" spans="1:4" s="53" customFormat="1" x14ac:dyDescent="0.2">
      <c r="A31" s="552"/>
      <c r="B31" s="553"/>
      <c r="C31" s="553"/>
      <c r="D31" s="554"/>
    </row>
    <row r="32" spans="1:4" s="53" customFormat="1" x14ac:dyDescent="0.2">
      <c r="A32" s="555"/>
      <c r="B32" s="556"/>
      <c r="C32" s="556"/>
      <c r="D32" s="557"/>
    </row>
    <row r="33" spans="1:4" s="53" customFormat="1" x14ac:dyDescent="0.2">
      <c r="A33" s="555"/>
      <c r="B33" s="556"/>
      <c r="C33" s="556"/>
      <c r="D33" s="557"/>
    </row>
    <row r="34" spans="1:4" s="53" customFormat="1" x14ac:dyDescent="0.2">
      <c r="A34" s="555"/>
      <c r="B34" s="556"/>
      <c r="C34" s="556"/>
      <c r="D34" s="557"/>
    </row>
    <row r="35" spans="1:4" s="53" customFormat="1" x14ac:dyDescent="0.2">
      <c r="A35" s="555"/>
      <c r="B35" s="556"/>
      <c r="C35" s="556"/>
      <c r="D35" s="557"/>
    </row>
    <row r="36" spans="1:4" s="53" customFormat="1" x14ac:dyDescent="0.2">
      <c r="A36" s="555"/>
      <c r="B36" s="556"/>
      <c r="C36" s="556"/>
      <c r="D36" s="557"/>
    </row>
    <row r="37" spans="1:4" s="53" customFormat="1" x14ac:dyDescent="0.2">
      <c r="A37" s="555"/>
      <c r="B37" s="556"/>
      <c r="C37" s="556"/>
      <c r="D37" s="557"/>
    </row>
    <row r="38" spans="1:4" s="53" customFormat="1" x14ac:dyDescent="0.2">
      <c r="A38" s="555"/>
      <c r="B38" s="556"/>
      <c r="C38" s="556"/>
      <c r="D38" s="557"/>
    </row>
    <row r="39" spans="1:4" s="53" customFormat="1" x14ac:dyDescent="0.2">
      <c r="A39" s="555"/>
      <c r="B39" s="556"/>
      <c r="C39" s="556"/>
      <c r="D39" s="557"/>
    </row>
    <row r="40" spans="1:4" s="53" customFormat="1" x14ac:dyDescent="0.2">
      <c r="A40" s="555"/>
      <c r="B40" s="556"/>
      <c r="C40" s="556"/>
      <c r="D40" s="557"/>
    </row>
    <row r="41" spans="1:4" s="53" customFormat="1" x14ac:dyDescent="0.2">
      <c r="A41" s="555"/>
      <c r="B41" s="556"/>
      <c r="C41" s="556"/>
      <c r="D41" s="557"/>
    </row>
    <row r="42" spans="1:4" s="53" customFormat="1" x14ac:dyDescent="0.2">
      <c r="A42" s="555"/>
      <c r="B42" s="556"/>
      <c r="C42" s="556"/>
      <c r="D42" s="557"/>
    </row>
    <row r="43" spans="1:4" s="53" customFormat="1" x14ac:dyDescent="0.2">
      <c r="A43" s="555"/>
      <c r="B43" s="556"/>
      <c r="C43" s="556"/>
      <c r="D43" s="557"/>
    </row>
    <row r="44" spans="1:4" s="23" customFormat="1" x14ac:dyDescent="0.2">
      <c r="A44" s="558"/>
      <c r="B44" s="559"/>
      <c r="C44" s="559"/>
      <c r="D44" s="560"/>
    </row>
    <row r="45" spans="1:4" s="23" customFormat="1" x14ac:dyDescent="0.2"/>
    <row r="46" spans="1:4" s="23" customFormat="1" x14ac:dyDescent="0.2"/>
    <row r="47" spans="1:4" s="23" customFormat="1" x14ac:dyDescent="0.2"/>
    <row r="48" spans="1:4" s="23" customFormat="1" x14ac:dyDescent="0.2"/>
    <row r="49" s="23" customFormat="1" x14ac:dyDescent="0.2"/>
    <row r="50" s="23" customFormat="1" x14ac:dyDescent="0.2"/>
  </sheetData>
  <mergeCells count="6">
    <mergeCell ref="A31:D44"/>
    <mergeCell ref="A2:D2"/>
    <mergeCell ref="A29:B29"/>
    <mergeCell ref="A1:D1"/>
    <mergeCell ref="A5:A6"/>
    <mergeCell ref="C5:C6"/>
  </mergeCells>
  <phoneticPr fontId="2" type="noConversion"/>
  <pageMargins left="0.5" right="0.5" top="0.75" bottom="0.5" header="0.5" footer="0.25"/>
  <pageSetup orientation="portrait" r:id="rId1"/>
  <headerFooter alignWithMargins="0">
    <oddHeader>&amp;R&amp;9Page 7 of 10</oddHeader>
    <oddFooter xml:space="preserve">&amp;L&amp;8Revised &amp;D
&amp;C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45"/>
  <sheetViews>
    <sheetView zoomScaleNormal="100" zoomScaleSheetLayoutView="100" workbookViewId="0">
      <selection activeCell="K27" sqref="K27"/>
    </sheetView>
  </sheetViews>
  <sheetFormatPr defaultRowHeight="12.75" x14ac:dyDescent="0.2"/>
  <cols>
    <col min="1" max="1" width="38.140625" customWidth="1"/>
    <col min="2" max="2" width="15.140625" style="233" customWidth="1"/>
    <col min="3" max="3" width="21.140625" customWidth="1"/>
    <col min="4" max="4" width="17" customWidth="1"/>
  </cols>
  <sheetData>
    <row r="1" spans="1:7" s="185" customFormat="1" ht="15.75" x14ac:dyDescent="0.2">
      <c r="A1" s="564" t="s">
        <v>198</v>
      </c>
      <c r="B1" s="564"/>
      <c r="C1" s="564"/>
      <c r="D1" s="564"/>
    </row>
    <row r="2" spans="1:7" s="48" customFormat="1" x14ac:dyDescent="0.2">
      <c r="A2" s="496" t="s">
        <v>199</v>
      </c>
      <c r="B2" s="496"/>
      <c r="C2" s="496"/>
      <c r="D2" s="496"/>
      <c r="E2" s="53"/>
      <c r="F2" s="53"/>
      <c r="G2" s="53"/>
    </row>
    <row r="3" spans="1:7" s="48" customFormat="1" x14ac:dyDescent="0.2">
      <c r="A3" s="572"/>
      <c r="B3" s="572"/>
      <c r="C3" s="572"/>
      <c r="D3" s="572"/>
    </row>
    <row r="4" spans="1:7" s="53" customFormat="1" ht="19.5" customHeight="1" thickBot="1" x14ac:dyDescent="0.25">
      <c r="A4" s="48" t="s">
        <v>280</v>
      </c>
      <c r="B4" s="227"/>
    </row>
    <row r="5" spans="1:7" s="53" customFormat="1" ht="27" thickTop="1" thickBot="1" x14ac:dyDescent="0.25">
      <c r="A5" s="228" t="s">
        <v>87</v>
      </c>
      <c r="B5" s="237" t="s">
        <v>94</v>
      </c>
      <c r="C5" s="229" t="s">
        <v>90</v>
      </c>
      <c r="D5" s="234" t="s">
        <v>200</v>
      </c>
    </row>
    <row r="6" spans="1:7" s="53" customFormat="1" ht="19.5" customHeight="1" thickTop="1" x14ac:dyDescent="0.2">
      <c r="A6" s="239" t="s">
        <v>3</v>
      </c>
      <c r="B6" s="238"/>
      <c r="C6" s="230">
        <v>0</v>
      </c>
      <c r="D6" s="240"/>
    </row>
    <row r="7" spans="1:7" s="53" customFormat="1" ht="19.5" customHeight="1" x14ac:dyDescent="0.2">
      <c r="A7" s="239"/>
      <c r="B7" s="152"/>
      <c r="C7" s="230">
        <v>0</v>
      </c>
      <c r="D7" s="241"/>
    </row>
    <row r="8" spans="1:7" s="53" customFormat="1" ht="19.5" customHeight="1" x14ac:dyDescent="0.2">
      <c r="A8" s="239"/>
      <c r="B8" s="152"/>
      <c r="C8" s="230">
        <v>0</v>
      </c>
      <c r="D8" s="241"/>
    </row>
    <row r="9" spans="1:7" s="53" customFormat="1" ht="19.5" customHeight="1" x14ac:dyDescent="0.2">
      <c r="A9" s="239"/>
      <c r="B9" s="152"/>
      <c r="C9" s="230">
        <v>0</v>
      </c>
      <c r="D9" s="241"/>
    </row>
    <row r="10" spans="1:7" s="53" customFormat="1" ht="19.5" customHeight="1" x14ac:dyDescent="0.2">
      <c r="A10" s="239"/>
      <c r="B10" s="152"/>
      <c r="C10" s="230">
        <v>0</v>
      </c>
      <c r="D10" s="241"/>
    </row>
    <row r="11" spans="1:7" s="53" customFormat="1" ht="19.5" customHeight="1" x14ac:dyDescent="0.2">
      <c r="A11" s="239"/>
      <c r="B11" s="152"/>
      <c r="C11" s="230">
        <v>0</v>
      </c>
      <c r="D11" s="241"/>
    </row>
    <row r="12" spans="1:7" s="53" customFormat="1" ht="19.5" customHeight="1" x14ac:dyDescent="0.2">
      <c r="A12" s="239"/>
      <c r="B12" s="152"/>
      <c r="C12" s="230">
        <v>0</v>
      </c>
      <c r="D12" s="241"/>
    </row>
    <row r="13" spans="1:7" s="53" customFormat="1" ht="19.5" customHeight="1" x14ac:dyDescent="0.2">
      <c r="A13" s="239"/>
      <c r="B13" s="152"/>
      <c r="C13" s="230">
        <v>0</v>
      </c>
      <c r="D13" s="241"/>
    </row>
    <row r="14" spans="1:7" s="48" customFormat="1" ht="19.5" customHeight="1" thickBot="1" x14ac:dyDescent="0.25">
      <c r="A14" s="222" t="s">
        <v>95</v>
      </c>
      <c r="B14" s="242"/>
      <c r="C14" s="418">
        <f>SUM(C6:C13)</f>
        <v>0</v>
      </c>
      <c r="D14" s="236"/>
    </row>
    <row r="15" spans="1:7" s="48" customFormat="1" ht="19.5" customHeight="1" thickTop="1" x14ac:dyDescent="0.2">
      <c r="A15" s="218"/>
      <c r="B15" s="231"/>
      <c r="C15" s="149"/>
    </row>
    <row r="16" spans="1:7" s="48" customFormat="1" ht="19.5" customHeight="1" x14ac:dyDescent="0.2">
      <c r="A16" s="218"/>
      <c r="B16" s="231"/>
      <c r="C16" s="149"/>
    </row>
    <row r="17" spans="1:4" s="53" customFormat="1" ht="19.5" customHeight="1" thickBot="1" x14ac:dyDescent="0.25">
      <c r="A17" s="48" t="s">
        <v>281</v>
      </c>
      <c r="B17" s="227"/>
      <c r="C17" s="154"/>
    </row>
    <row r="18" spans="1:4" s="53" customFormat="1" ht="27" thickTop="1" thickBot="1" x14ac:dyDescent="0.25">
      <c r="A18" s="228" t="s">
        <v>87</v>
      </c>
      <c r="B18" s="237" t="s">
        <v>94</v>
      </c>
      <c r="C18" s="229" t="s">
        <v>90</v>
      </c>
      <c r="D18" s="235" t="s">
        <v>200</v>
      </c>
    </row>
    <row r="19" spans="1:4" s="53" customFormat="1" ht="19.5" customHeight="1" thickTop="1" x14ac:dyDescent="0.2">
      <c r="A19" s="239" t="s">
        <v>3</v>
      </c>
      <c r="B19" s="238"/>
      <c r="C19" s="155">
        <v>0</v>
      </c>
      <c r="D19" s="240"/>
    </row>
    <row r="20" spans="1:4" s="53" customFormat="1" ht="19.5" customHeight="1" x14ac:dyDescent="0.2">
      <c r="A20" s="239"/>
      <c r="B20" s="152"/>
      <c r="C20" s="230">
        <v>0</v>
      </c>
      <c r="D20" s="241"/>
    </row>
    <row r="21" spans="1:4" s="53" customFormat="1" ht="19.5" customHeight="1" x14ac:dyDescent="0.2">
      <c r="A21" s="239"/>
      <c r="B21" s="152"/>
      <c r="C21" s="230">
        <v>0</v>
      </c>
      <c r="D21" s="241"/>
    </row>
    <row r="22" spans="1:4" s="53" customFormat="1" ht="19.5" customHeight="1" x14ac:dyDescent="0.2">
      <c r="A22" s="239"/>
      <c r="B22" s="152"/>
      <c r="C22" s="230">
        <v>0</v>
      </c>
      <c r="D22" s="241"/>
    </row>
    <row r="23" spans="1:4" s="53" customFormat="1" ht="19.5" customHeight="1" x14ac:dyDescent="0.2">
      <c r="A23" s="239"/>
      <c r="B23" s="152"/>
      <c r="C23" s="230">
        <v>0</v>
      </c>
      <c r="D23" s="241"/>
    </row>
    <row r="24" spans="1:4" s="53" customFormat="1" ht="19.5" customHeight="1" x14ac:dyDescent="0.2">
      <c r="A24" s="239"/>
      <c r="B24" s="152"/>
      <c r="C24" s="230">
        <v>0</v>
      </c>
      <c r="D24" s="241"/>
    </row>
    <row r="25" spans="1:4" s="53" customFormat="1" ht="19.5" customHeight="1" x14ac:dyDescent="0.2">
      <c r="A25" s="239"/>
      <c r="B25" s="152"/>
      <c r="C25" s="230">
        <v>0</v>
      </c>
      <c r="D25" s="241"/>
    </row>
    <row r="26" spans="1:4" s="53" customFormat="1" ht="19.5" customHeight="1" x14ac:dyDescent="0.2">
      <c r="A26" s="239"/>
      <c r="B26" s="152"/>
      <c r="C26" s="230">
        <v>0</v>
      </c>
      <c r="D26" s="241"/>
    </row>
    <row r="27" spans="1:4" s="48" customFormat="1" ht="19.5" customHeight="1" thickBot="1" x14ac:dyDescent="0.25">
      <c r="A27" s="222" t="s">
        <v>96</v>
      </c>
      <c r="B27" s="242"/>
      <c r="C27" s="418">
        <f>SUM(C19:C26)</f>
        <v>0</v>
      </c>
      <c r="D27" s="236"/>
    </row>
    <row r="28" spans="1:4" s="53" customFormat="1" ht="13.5" thickTop="1" x14ac:dyDescent="0.2">
      <c r="B28" s="227"/>
    </row>
    <row r="29" spans="1:4" s="53" customFormat="1" x14ac:dyDescent="0.2">
      <c r="A29" s="496" t="s">
        <v>197</v>
      </c>
      <c r="B29" s="496"/>
      <c r="C29" s="496"/>
      <c r="D29" s="496"/>
    </row>
    <row r="30" spans="1:4" s="53" customFormat="1" ht="8.1" customHeight="1" x14ac:dyDescent="0.2">
      <c r="B30" s="227"/>
    </row>
    <row r="31" spans="1:4" s="53" customFormat="1" x14ac:dyDescent="0.2">
      <c r="A31" s="552"/>
      <c r="B31" s="553"/>
      <c r="C31" s="553"/>
      <c r="D31" s="554"/>
    </row>
    <row r="32" spans="1:4" s="53" customFormat="1" x14ac:dyDescent="0.2">
      <c r="A32" s="555"/>
      <c r="B32" s="556"/>
      <c r="C32" s="556"/>
      <c r="D32" s="557"/>
    </row>
    <row r="33" spans="1:4" s="53" customFormat="1" x14ac:dyDescent="0.2">
      <c r="A33" s="555"/>
      <c r="B33" s="556"/>
      <c r="C33" s="556"/>
      <c r="D33" s="557"/>
    </row>
    <row r="34" spans="1:4" s="53" customFormat="1" x14ac:dyDescent="0.2">
      <c r="A34" s="555"/>
      <c r="B34" s="556"/>
      <c r="C34" s="556"/>
      <c r="D34" s="557"/>
    </row>
    <row r="35" spans="1:4" s="53" customFormat="1" x14ac:dyDescent="0.2">
      <c r="A35" s="555"/>
      <c r="B35" s="556"/>
      <c r="C35" s="556"/>
      <c r="D35" s="557"/>
    </row>
    <row r="36" spans="1:4" s="53" customFormat="1" x14ac:dyDescent="0.2">
      <c r="A36" s="555"/>
      <c r="B36" s="556"/>
      <c r="C36" s="556"/>
      <c r="D36" s="557"/>
    </row>
    <row r="37" spans="1:4" s="186" customFormat="1" x14ac:dyDescent="0.2">
      <c r="A37" s="555"/>
      <c r="B37" s="556"/>
      <c r="C37" s="556"/>
      <c r="D37" s="557"/>
    </row>
    <row r="38" spans="1:4" s="186" customFormat="1" x14ac:dyDescent="0.2">
      <c r="A38" s="558"/>
      <c r="B38" s="559"/>
      <c r="C38" s="559"/>
      <c r="D38" s="560"/>
    </row>
    <row r="39" spans="1:4" s="186" customFormat="1" x14ac:dyDescent="0.2">
      <c r="B39" s="232"/>
    </row>
    <row r="40" spans="1:4" s="186" customFormat="1" x14ac:dyDescent="0.2">
      <c r="B40" s="232"/>
    </row>
    <row r="41" spans="1:4" s="186" customFormat="1" x14ac:dyDescent="0.2">
      <c r="B41" s="232"/>
    </row>
    <row r="42" spans="1:4" s="186" customFormat="1" x14ac:dyDescent="0.2">
      <c r="B42" s="232"/>
    </row>
    <row r="43" spans="1:4" s="186" customFormat="1" x14ac:dyDescent="0.2">
      <c r="B43" s="232"/>
    </row>
    <row r="44" spans="1:4" s="186" customFormat="1" x14ac:dyDescent="0.2">
      <c r="B44" s="232"/>
    </row>
    <row r="45" spans="1:4" s="186" customFormat="1" x14ac:dyDescent="0.2">
      <c r="B45" s="232"/>
    </row>
  </sheetData>
  <mergeCells count="5">
    <mergeCell ref="A31:D38"/>
    <mergeCell ref="A3:D3"/>
    <mergeCell ref="A2:D2"/>
    <mergeCell ref="A1:D1"/>
    <mergeCell ref="A29:D29"/>
  </mergeCells>
  <phoneticPr fontId="2" type="noConversion"/>
  <pageMargins left="0.76" right="0.7" top="1" bottom="1" header="0.5" footer="0.25"/>
  <pageSetup orientation="portrait" r:id="rId1"/>
  <headerFooter alignWithMargins="0">
    <oddHeader>&amp;R&amp;9Page 8 of 10</oddHeader>
    <oddFooter xml:space="preserve">&amp;L&amp;8Revised &amp;D
&amp;C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51</vt:i4>
      </vt:variant>
    </vt:vector>
  </HeadingPairs>
  <TitlesOfParts>
    <vt:vector size="62" baseType="lpstr">
      <vt:lpstr>Sec A-F</vt:lpstr>
      <vt:lpstr>Section G (Unres.)</vt:lpstr>
      <vt:lpstr>Section G (Res.)</vt:lpstr>
      <vt:lpstr>Section G (Comb.)</vt:lpstr>
      <vt:lpstr>Sec H (MYP)</vt:lpstr>
      <vt:lpstr>Sec H1 (Assumptions)</vt:lpstr>
      <vt:lpstr>Section I</vt:lpstr>
      <vt:lpstr>Section J</vt:lpstr>
      <vt:lpstr>Section K</vt:lpstr>
      <vt:lpstr>Section L</vt:lpstr>
      <vt:lpstr>Section M</vt:lpstr>
      <vt:lpstr>_25261XXX</vt:lpstr>
      <vt:lpstr>_25262XXX</vt:lpstr>
      <vt:lpstr>_25263XXX</vt:lpstr>
      <vt:lpstr>_25264XXX</vt:lpstr>
      <vt:lpstr>_25265XXX</vt:lpstr>
      <vt:lpstr>_25266XXX</vt:lpstr>
      <vt:lpstr>_2526Contr</vt:lpstr>
      <vt:lpstr>_2526Federal</vt:lpstr>
      <vt:lpstr>_2526Indirect</vt:lpstr>
      <vt:lpstr>_2526LCFF</vt:lpstr>
      <vt:lpstr>_2526Local</vt:lpstr>
      <vt:lpstr>_2526Other</vt:lpstr>
      <vt:lpstr>_2526State</vt:lpstr>
      <vt:lpstr>_2526XferIn</vt:lpstr>
      <vt:lpstr>_2526XferOut</vt:lpstr>
      <vt:lpstr>_26271XXX</vt:lpstr>
      <vt:lpstr>_26272XXX</vt:lpstr>
      <vt:lpstr>_26273XXX</vt:lpstr>
      <vt:lpstr>_26274XXX</vt:lpstr>
      <vt:lpstr>_26275XXX</vt:lpstr>
      <vt:lpstr>_26276XXX</vt:lpstr>
      <vt:lpstr>_2627Contr</vt:lpstr>
      <vt:lpstr>_2627Federal</vt:lpstr>
      <vt:lpstr>_2627Indirect</vt:lpstr>
      <vt:lpstr>_2627LCFF</vt:lpstr>
      <vt:lpstr>_2627Local</vt:lpstr>
      <vt:lpstr>_2627Other</vt:lpstr>
      <vt:lpstr>_2627State</vt:lpstr>
      <vt:lpstr>_2627XferIn</vt:lpstr>
      <vt:lpstr>_2627XferOut</vt:lpstr>
      <vt:lpstr>_RB1XXX</vt:lpstr>
      <vt:lpstr>_RB2xxx</vt:lpstr>
      <vt:lpstr>_RB3xxx</vt:lpstr>
      <vt:lpstr>_RB4xxx</vt:lpstr>
      <vt:lpstr>_RB5xxx</vt:lpstr>
      <vt:lpstr>_RB6xxx</vt:lpstr>
      <vt:lpstr>_RBContri</vt:lpstr>
      <vt:lpstr>_RBFederal</vt:lpstr>
      <vt:lpstr>_RBIndirect</vt:lpstr>
      <vt:lpstr>_RBLCFF</vt:lpstr>
      <vt:lpstr>_RBLocal</vt:lpstr>
      <vt:lpstr>_RBOther</vt:lpstr>
      <vt:lpstr>_RBState</vt:lpstr>
      <vt:lpstr>_RBXferIn</vt:lpstr>
      <vt:lpstr>_RBXferOut</vt:lpstr>
      <vt:lpstr>'Sec A-F'!Print_Area</vt:lpstr>
      <vt:lpstr>'Sec H1 (Assumptions)'!Print_Area</vt:lpstr>
      <vt:lpstr>'Section G (Comb.)'!Print_Area</vt:lpstr>
      <vt:lpstr>'Section G (Res.)'!Print_Area</vt:lpstr>
      <vt:lpstr>'Section G (Unres.)'!Print_Area</vt:lpstr>
      <vt:lpstr>'Sec H1 (Assumptions)'!Print_Titles</vt:lpstr>
    </vt:vector>
  </TitlesOfParts>
  <Company>Riverside County Office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RCOE</dc:creator>
  <cp:lastModifiedBy>Marisa Murrieta-Heang</cp:lastModifiedBy>
  <cp:lastPrinted>2020-09-14T21:35:31Z</cp:lastPrinted>
  <dcterms:created xsi:type="dcterms:W3CDTF">2005-03-10T18:22:36Z</dcterms:created>
  <dcterms:modified xsi:type="dcterms:W3CDTF">2024-08-06T21:46:05Z</dcterms:modified>
</cp:coreProperties>
</file>